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10" yWindow="-15" windowWidth="20730" windowHeight="11025" tabRatio="964"/>
  </bookViews>
  <sheets>
    <sheet name="Приложение 1 доходы" sheetId="1" r:id="rId1"/>
  </sheets>
  <definedNames>
    <definedName name="_xlnm.Print_Area" localSheetId="0">'Приложение 1 доходы'!$A$1:$L$36</definedName>
  </definedNames>
  <calcPr calcId="124519"/>
</workbook>
</file>

<file path=xl/calcChain.xml><?xml version="1.0" encoding="utf-8"?>
<calcChain xmlns="http://schemas.openxmlformats.org/spreadsheetml/2006/main">
  <c r="E28" i="1"/>
  <c r="E16"/>
  <c r="E6"/>
  <c r="J35"/>
  <c r="J34"/>
  <c r="I30"/>
  <c r="J30"/>
  <c r="J24"/>
  <c r="J25"/>
  <c r="J23"/>
  <c r="J17"/>
  <c r="J18"/>
  <c r="I24"/>
  <c r="I25"/>
  <c r="I23"/>
  <c r="L14"/>
  <c r="L15"/>
  <c r="K14"/>
  <c r="K15"/>
  <c r="J14"/>
  <c r="J15"/>
  <c r="I14"/>
  <c r="I15"/>
  <c r="H14"/>
  <c r="H15"/>
  <c r="B6"/>
  <c r="L35"/>
  <c r="L17"/>
  <c r="L18"/>
  <c r="L19"/>
  <c r="D16"/>
  <c r="L25"/>
  <c r="K25"/>
  <c r="H25"/>
  <c r="F16"/>
  <c r="E26" l="1"/>
  <c r="B16"/>
  <c r="L30" l="1"/>
  <c r="L20"/>
  <c r="J33"/>
  <c r="I33"/>
  <c r="B28"/>
  <c r="B26" l="1"/>
  <c r="B36" s="1"/>
  <c r="L21"/>
  <c r="J20"/>
  <c r="K20"/>
  <c r="I20"/>
  <c r="H20"/>
  <c r="L33" l="1"/>
  <c r="L34"/>
  <c r="L9"/>
  <c r="I17"/>
  <c r="I18"/>
  <c r="I19"/>
  <c r="I21"/>
  <c r="L22" l="1"/>
  <c r="K13"/>
  <c r="K10"/>
  <c r="K11"/>
  <c r="K12"/>
  <c r="L11"/>
  <c r="L12"/>
  <c r="L13"/>
  <c r="L10"/>
  <c r="L8"/>
  <c r="K9"/>
  <c r="J9"/>
  <c r="I9"/>
  <c r="H9"/>
  <c r="J21" l="1"/>
  <c r="J22"/>
  <c r="J11"/>
  <c r="J8"/>
  <c r="I8"/>
  <c r="C6"/>
  <c r="L23" l="1"/>
  <c r="L31" l="1"/>
  <c r="L32"/>
  <c r="F28"/>
  <c r="F6"/>
  <c r="K8"/>
  <c r="J10"/>
  <c r="J12"/>
  <c r="J13"/>
  <c r="I10"/>
  <c r="I11"/>
  <c r="I12"/>
  <c r="I13"/>
  <c r="L6" l="1"/>
  <c r="H8"/>
  <c r="H22"/>
  <c r="H23"/>
  <c r="L24"/>
  <c r="K19"/>
  <c r="K21"/>
  <c r="K22"/>
  <c r="K23"/>
  <c r="K24"/>
  <c r="K34"/>
  <c r="K35"/>
  <c r="I22"/>
  <c r="C28"/>
  <c r="D28"/>
  <c r="H35"/>
  <c r="L16" l="1"/>
  <c r="G14"/>
  <c r="G15"/>
  <c r="K30"/>
  <c r="K18"/>
  <c r="K17"/>
  <c r="H21"/>
  <c r="H18"/>
  <c r="H17"/>
  <c r="C16" l="1"/>
  <c r="I31"/>
  <c r="H34"/>
  <c r="H31"/>
  <c r="H32"/>
  <c r="H33"/>
  <c r="H30"/>
  <c r="H29"/>
  <c r="H24"/>
  <c r="H19"/>
  <c r="H11"/>
  <c r="H12"/>
  <c r="H13"/>
  <c r="H10"/>
  <c r="H7"/>
  <c r="J32"/>
  <c r="J31"/>
  <c r="J29"/>
  <c r="J7"/>
  <c r="I7"/>
  <c r="I32"/>
  <c r="I29"/>
  <c r="K7"/>
  <c r="L7"/>
  <c r="K29"/>
  <c r="L29"/>
  <c r="K31"/>
  <c r="K32"/>
  <c r="K33"/>
  <c r="D6"/>
  <c r="J16"/>
  <c r="I16" l="1"/>
  <c r="K16"/>
  <c r="F26"/>
  <c r="F36" s="1"/>
  <c r="C26"/>
  <c r="L28"/>
  <c r="I28"/>
  <c r="H28"/>
  <c r="J28"/>
  <c r="H16"/>
  <c r="D26"/>
  <c r="D36" s="1"/>
  <c r="I6"/>
  <c r="J6"/>
  <c r="H6"/>
  <c r="K28"/>
  <c r="K6"/>
  <c r="G25" l="1"/>
  <c r="G6"/>
  <c r="G16"/>
  <c r="G20"/>
  <c r="G9"/>
  <c r="G33"/>
  <c r="G32"/>
  <c r="G7"/>
  <c r="G34"/>
  <c r="G8"/>
  <c r="G10"/>
  <c r="G21"/>
  <c r="G13"/>
  <c r="G31"/>
  <c r="G22"/>
  <c r="G12"/>
  <c r="G24"/>
  <c r="G11"/>
  <c r="G23"/>
  <c r="G30"/>
  <c r="G35"/>
  <c r="G18"/>
  <c r="G29"/>
  <c r="H26"/>
  <c r="L26"/>
  <c r="E36"/>
  <c r="H36" s="1"/>
  <c r="I26"/>
  <c r="J26"/>
  <c r="I36"/>
  <c r="G17"/>
  <c r="G19"/>
  <c r="K36"/>
  <c r="K26"/>
  <c r="G28" l="1"/>
  <c r="J36"/>
  <c r="L36"/>
  <c r="G26" l="1"/>
  <c r="G36" s="1"/>
  <c r="C36" l="1"/>
</calcChain>
</file>

<file path=xl/sharedStrings.xml><?xml version="1.0" encoding="utf-8"?>
<sst xmlns="http://schemas.openxmlformats.org/spreadsheetml/2006/main" count="49" uniqueCount="46">
  <si>
    <t>Налог на доходы физических лиц</t>
  </si>
  <si>
    <t>Единый сельскохозяйственный налог</t>
  </si>
  <si>
    <t>Земельный налог</t>
  </si>
  <si>
    <t>Безвозмездные поступления</t>
  </si>
  <si>
    <t>ВСЕГО ДОХОДОВ</t>
  </si>
  <si>
    <t>сумма</t>
  </si>
  <si>
    <t>Налоговые доходы</t>
  </si>
  <si>
    <t>Неналоговые доходы</t>
  </si>
  <si>
    <t>Государственная пошлина</t>
  </si>
  <si>
    <t>Всего налоговых и неналоговых доходов</t>
  </si>
  <si>
    <t>Дотации</t>
  </si>
  <si>
    <t>Субсидии</t>
  </si>
  <si>
    <t>Субвенции</t>
  </si>
  <si>
    <t>Иные межбюджетные трансферты</t>
  </si>
  <si>
    <t>Налог на имущество физических лиц</t>
  </si>
  <si>
    <t>Задолженность и перерасчеты по отмененным налогам, сборам и иным обязательным платежам</t>
  </si>
  <si>
    <t>Прочие неналоговые доходы</t>
  </si>
  <si>
    <t>Прочие безвозмездные поступления</t>
  </si>
  <si>
    <t>Наименование показателя</t>
  </si>
  <si>
    <t>-</t>
  </si>
  <si>
    <t>Доля в сумме доходов, %</t>
  </si>
  <si>
    <t>темп прироста</t>
  </si>
  <si>
    <t xml:space="preserve">Доходы от сдачи в аренду имущества, находящегося в оперативном управлении органов управления поселений и созданных ими учреждений </t>
  </si>
  <si>
    <t>Прочие поступления от использования имущества,находящегося в собственности поселений</t>
  </si>
  <si>
    <t>(тыс.рублей)</t>
  </si>
  <si>
    <t>Доходы от уплаты акцизов</t>
  </si>
  <si>
    <t xml:space="preserve">Доходы бюджетов поселений от возврата остатка субсидий,  субвенций и иных межбюджетных трансфертов, имеющих целевое назначение пр. лет </t>
  </si>
  <si>
    <t>Уточненные бюджетные назначения, утвержденные на отчетную дату                    (ф. 0503117)</t>
  </si>
  <si>
    <t>Прочие поступления от использования имущества,  находящегося в собственности сельскх поселений (за искл.имущества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</si>
  <si>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Доходы, поступающие в порядке возмещения расходов, понесенных в связи с эксплуатацией имущества сельских поселений </t>
  </si>
  <si>
    <t>Доходы, получаемые в виде арендной платы,а также средства от продажи права на заключение договоров аренды за земли,находящиеся в собственности сельских поселений (за искл. зем.участков муниципальных бюджетных и автономных учреждений)</t>
  </si>
  <si>
    <t>Денежные взыскания (штрафы) за нарушение зак-ва РФ о контрактной системе в сфере закупок, работ, услуг для обеспечения государственных и  муниципальных нужд для нужд сельских поселений</t>
  </si>
  <si>
    <t>Доходы от сдачи в аренду имущества, составляющего казну сельских поселений (за исключением земельных участков)</t>
  </si>
  <si>
    <t>Налог, взимаемый в связи с применением упрощенной системы налогообложения</t>
  </si>
  <si>
    <t xml:space="preserve">Отклонение  показателей  исполнения бюджета за 2024 года относительно уточненных бюджетных назначений на  2025, тыс.руб.  </t>
  </si>
  <si>
    <t>на 2025 год, %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</si>
  <si>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</si>
  <si>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Бюджетные назначения на 2025год  (решение       от 27.12.2024 №2)</t>
  </si>
  <si>
    <t xml:space="preserve">ИНФОРМАЦИЯ  ПО  ДОХОДАМ  МЕСТНОГО  БЮДЖЕТА   за  2025 год                                                                                                                                                                                                                                           </t>
  </si>
  <si>
    <t>Инициативные платежи, зачисляемые в бюджеты  сельских поселений</t>
  </si>
  <si>
    <t>Показатели кассового исполнения за  9 мес       2024 г</t>
  </si>
  <si>
    <t>Уточненные бюджетные назначения на 2025 год (решение от 30.09.2025       №1)</t>
  </si>
  <si>
    <t>Показатели кассового исполнения  за  9 мес 2025 год                      (ф. 0503117)</t>
  </si>
  <si>
    <t>Исполнение бюджета   за  9 мес 2025  год относительно уточненных бюджетных назначений</t>
  </si>
  <si>
    <t>на 9 мес          2025 года, %</t>
  </si>
  <si>
    <t>Отклонение  показателей  исполнения бюджета за 9 мес 2025 год относительно  9 мес  2024 года</t>
  </si>
</sst>
</file>

<file path=xl/styles.xml><?xml version="1.0" encoding="utf-8"?>
<styleSheet xmlns="http://schemas.openxmlformats.org/spreadsheetml/2006/main">
  <numFmts count="5">
    <numFmt numFmtId="164" formatCode="_-* #,##0.00_р_._-;\-* #,##0.00_р_._-;_-* &quot;-&quot;??_р_._-;_-@_-"/>
    <numFmt numFmtId="165" formatCode="#,##0.0"/>
    <numFmt numFmtId="166" formatCode="#,##0.0_р_."/>
    <numFmt numFmtId="167" formatCode="0.0%"/>
    <numFmt numFmtId="168" formatCode="_-* #,##0.0_р_._-;\-* #,##0.0_р_._-;_-* &quot;-&quot;??_р_._-;_-@_-"/>
  </numFmts>
  <fonts count="8">
    <font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4">
    <xf numFmtId="0" fontId="0" fillId="0" borderId="0" xfId="0"/>
    <xf numFmtId="166" fontId="2" fillId="0" borderId="0" xfId="0" applyNumberFormat="1" applyFont="1" applyBorder="1" applyAlignment="1">
      <alignment horizontal="center" wrapText="1"/>
    </xf>
    <xf numFmtId="166" fontId="3" fillId="0" borderId="0" xfId="0" applyNumberFormat="1" applyFont="1" applyBorder="1" applyAlignment="1">
      <alignment horizontal="right" wrapText="1"/>
    </xf>
    <xf numFmtId="167" fontId="3" fillId="0" borderId="0" xfId="0" applyNumberFormat="1" applyFont="1" applyBorder="1" applyAlignment="1">
      <alignment horizontal="right" wrapText="1"/>
    </xf>
    <xf numFmtId="0" fontId="3" fillId="0" borderId="0" xfId="0" applyFont="1"/>
    <xf numFmtId="0" fontId="2" fillId="0" borderId="0" xfId="0" applyFont="1" applyFill="1"/>
    <xf numFmtId="0" fontId="3" fillId="0" borderId="0" xfId="0" applyFont="1" applyFill="1"/>
    <xf numFmtId="166" fontId="3" fillId="0" borderId="0" xfId="0" applyNumberFormat="1" applyFont="1"/>
    <xf numFmtId="167" fontId="3" fillId="0" borderId="0" xfId="0" applyNumberFormat="1" applyFont="1"/>
    <xf numFmtId="167" fontId="3" fillId="0" borderId="0" xfId="1" applyNumberFormat="1" applyFont="1"/>
    <xf numFmtId="168" fontId="3" fillId="0" borderId="0" xfId="2" applyNumberFormat="1" applyFont="1"/>
    <xf numFmtId="0" fontId="2" fillId="0" borderId="0" xfId="0" applyFont="1" applyBorder="1" applyAlignment="1">
      <alignment horizontal="center" wrapText="1"/>
    </xf>
    <xf numFmtId="168" fontId="2" fillId="0" borderId="0" xfId="2" applyNumberFormat="1" applyFont="1" applyBorder="1" applyAlignment="1">
      <alignment horizontal="center" wrapText="1"/>
    </xf>
    <xf numFmtId="0" fontId="5" fillId="0" borderId="0" xfId="0" applyFont="1"/>
    <xf numFmtId="0" fontId="5" fillId="0" borderId="0" xfId="0" applyFont="1" applyFill="1"/>
    <xf numFmtId="0" fontId="4" fillId="0" borderId="0" xfId="0" applyFont="1" applyFill="1"/>
    <xf numFmtId="0" fontId="3" fillId="0" borderId="0" xfId="0" applyFont="1" applyBorder="1"/>
    <xf numFmtId="168" fontId="3" fillId="0" borderId="0" xfId="2" applyNumberFormat="1" applyFont="1" applyBorder="1"/>
    <xf numFmtId="166" fontId="3" fillId="0" borderId="0" xfId="0" applyNumberFormat="1" applyFont="1" applyBorder="1"/>
    <xf numFmtId="167" fontId="3" fillId="0" borderId="0" xfId="0" applyNumberFormat="1" applyFont="1" applyBorder="1"/>
    <xf numFmtId="166" fontId="2" fillId="0" borderId="0" xfId="0" applyNumberFormat="1" applyFont="1" applyBorder="1" applyAlignment="1">
      <alignment horizontal="center"/>
    </xf>
    <xf numFmtId="167" fontId="3" fillId="0" borderId="0" xfId="1" applyNumberFormat="1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166" fontId="3" fillId="0" borderId="8" xfId="0" applyNumberFormat="1" applyFont="1" applyFill="1" applyBorder="1" applyAlignment="1">
      <alignment horizontal="right" vertical="center"/>
    </xf>
    <xf numFmtId="167" fontId="3" fillId="0" borderId="8" xfId="0" applyNumberFormat="1" applyFont="1" applyFill="1" applyBorder="1" applyAlignment="1">
      <alignment horizontal="right" vertical="center"/>
    </xf>
    <xf numFmtId="166" fontId="2" fillId="2" borderId="4" xfId="0" applyNumberFormat="1" applyFont="1" applyFill="1" applyBorder="1" applyAlignment="1">
      <alignment horizontal="right" vertical="center"/>
    </xf>
    <xf numFmtId="167" fontId="3" fillId="0" borderId="8" xfId="1" applyNumberFormat="1" applyFont="1" applyFill="1" applyBorder="1" applyAlignment="1">
      <alignment horizontal="right" vertical="center"/>
    </xf>
    <xf numFmtId="166" fontId="3" fillId="0" borderId="10" xfId="0" applyNumberFormat="1" applyFont="1" applyFill="1" applyBorder="1" applyAlignment="1">
      <alignment horizontal="right" vertical="center"/>
    </xf>
    <xf numFmtId="167" fontId="3" fillId="0" borderId="10" xfId="0" applyNumberFormat="1" applyFont="1" applyFill="1" applyBorder="1" applyAlignment="1">
      <alignment horizontal="right" vertical="center"/>
    </xf>
    <xf numFmtId="167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65" fontId="3" fillId="0" borderId="8" xfId="0" applyNumberFormat="1" applyFont="1" applyFill="1" applyBorder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/>
    </xf>
    <xf numFmtId="165" fontId="3" fillId="0" borderId="10" xfId="0" applyNumberFormat="1" applyFont="1" applyFill="1" applyBorder="1" applyAlignment="1">
      <alignment horizontal="right" vertical="center"/>
    </xf>
    <xf numFmtId="167" fontId="2" fillId="2" borderId="4" xfId="0" applyNumberFormat="1" applyFont="1" applyFill="1" applyBorder="1" applyAlignment="1">
      <alignment horizontal="right" vertical="center"/>
    </xf>
    <xf numFmtId="167" fontId="2" fillId="2" borderId="4" xfId="1" applyNumberFormat="1" applyFont="1" applyFill="1" applyBorder="1" applyAlignment="1">
      <alignment horizontal="right" vertical="center"/>
    </xf>
    <xf numFmtId="165" fontId="3" fillId="0" borderId="13" xfId="0" applyNumberFormat="1" applyFont="1" applyFill="1" applyBorder="1" applyAlignment="1">
      <alignment horizontal="right" vertical="center"/>
    </xf>
    <xf numFmtId="165" fontId="3" fillId="0" borderId="18" xfId="0" applyNumberFormat="1" applyFont="1" applyFill="1" applyBorder="1" applyAlignment="1">
      <alignment horizontal="right" vertical="center"/>
    </xf>
    <xf numFmtId="165" fontId="3" fillId="0" borderId="14" xfId="0" applyNumberFormat="1" applyFont="1" applyFill="1" applyBorder="1" applyAlignment="1">
      <alignment horizontal="right" vertical="center"/>
    </xf>
    <xf numFmtId="166" fontId="3" fillId="0" borderId="14" xfId="0" applyNumberFormat="1" applyFont="1" applyFill="1" applyBorder="1" applyAlignment="1">
      <alignment horizontal="right" vertical="center"/>
    </xf>
    <xf numFmtId="167" fontId="3" fillId="0" borderId="15" xfId="1" applyNumberFormat="1" applyFont="1" applyFill="1" applyBorder="1" applyAlignment="1">
      <alignment horizontal="right" vertical="center"/>
    </xf>
    <xf numFmtId="165" fontId="3" fillId="0" borderId="19" xfId="0" applyNumberFormat="1" applyFont="1" applyFill="1" applyBorder="1" applyAlignment="1">
      <alignment horizontal="right" vertical="center"/>
    </xf>
    <xf numFmtId="167" fontId="3" fillId="0" borderId="14" xfId="1" applyNumberFormat="1" applyFont="1" applyFill="1" applyBorder="1" applyAlignment="1">
      <alignment horizontal="right" vertical="center"/>
    </xf>
    <xf numFmtId="165" fontId="3" fillId="0" borderId="9" xfId="0" applyNumberFormat="1" applyFont="1" applyFill="1" applyBorder="1" applyAlignment="1">
      <alignment horizontal="right" vertical="center"/>
    </xf>
    <xf numFmtId="165" fontId="4" fillId="4" borderId="22" xfId="2" applyNumberFormat="1" applyFont="1" applyFill="1" applyBorder="1" applyAlignment="1">
      <alignment horizontal="right" vertical="center"/>
    </xf>
    <xf numFmtId="166" fontId="2" fillId="2" borderId="4" xfId="2" applyNumberFormat="1" applyFont="1" applyFill="1" applyBorder="1" applyAlignment="1">
      <alignment horizontal="right" vertical="center"/>
    </xf>
    <xf numFmtId="165" fontId="4" fillId="3" borderId="22" xfId="0" applyNumberFormat="1" applyFont="1" applyFill="1" applyBorder="1" applyAlignment="1">
      <alignment horizontal="right" vertical="center"/>
    </xf>
    <xf numFmtId="165" fontId="3" fillId="0" borderId="25" xfId="0" applyNumberFormat="1" applyFont="1" applyFill="1" applyBorder="1" applyAlignment="1">
      <alignment horizontal="right" vertical="center"/>
    </xf>
    <xf numFmtId="165" fontId="3" fillId="0" borderId="15" xfId="0" applyNumberFormat="1" applyFont="1" applyFill="1" applyBorder="1" applyAlignment="1">
      <alignment horizontal="right" vertical="center"/>
    </xf>
    <xf numFmtId="165" fontId="3" fillId="0" borderId="10" xfId="0" applyNumberFormat="1" applyFont="1" applyBorder="1" applyAlignment="1">
      <alignment horizontal="right" vertical="center"/>
    </xf>
    <xf numFmtId="167" fontId="3" fillId="0" borderId="10" xfId="0" applyNumberFormat="1" applyFont="1" applyBorder="1" applyAlignment="1">
      <alignment horizontal="right" vertical="center"/>
    </xf>
    <xf numFmtId="165" fontId="2" fillId="0" borderId="27" xfId="0" applyNumberFormat="1" applyFont="1" applyFill="1" applyBorder="1" applyAlignment="1">
      <alignment horizontal="right" vertical="center"/>
    </xf>
    <xf numFmtId="165" fontId="2" fillId="0" borderId="22" xfId="0" applyNumberFormat="1" applyFont="1" applyFill="1" applyBorder="1" applyAlignment="1">
      <alignment horizontal="right" vertical="center"/>
    </xf>
    <xf numFmtId="167" fontId="4" fillId="0" borderId="22" xfId="1" applyNumberFormat="1" applyFont="1" applyFill="1" applyBorder="1" applyAlignment="1">
      <alignment horizontal="right" vertical="center"/>
    </xf>
    <xf numFmtId="166" fontId="2" fillId="0" borderId="22" xfId="0" applyNumberFormat="1" applyFont="1" applyFill="1" applyBorder="1" applyAlignment="1">
      <alignment horizontal="right" vertical="center"/>
    </xf>
    <xf numFmtId="167" fontId="4" fillId="0" borderId="23" xfId="1" applyNumberFormat="1" applyFont="1" applyFill="1" applyBorder="1" applyAlignment="1">
      <alignment horizontal="right" vertical="center"/>
    </xf>
    <xf numFmtId="167" fontId="6" fillId="0" borderId="9" xfId="1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2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165" fontId="3" fillId="0" borderId="29" xfId="0" applyNumberFormat="1" applyFont="1" applyFill="1" applyBorder="1" applyAlignment="1">
      <alignment horizontal="right" vertical="center"/>
    </xf>
    <xf numFmtId="165" fontId="3" fillId="0" borderId="9" xfId="0" applyNumberFormat="1" applyFont="1" applyBorder="1" applyAlignment="1">
      <alignment horizontal="right" vertical="center"/>
    </xf>
    <xf numFmtId="167" fontId="3" fillId="0" borderId="15" xfId="0" applyNumberFormat="1" applyFont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7" fontId="3" fillId="0" borderId="26" xfId="1" applyNumberFormat="1" applyFont="1" applyFill="1" applyBorder="1" applyAlignment="1">
      <alignment horizontal="right" vertical="center"/>
    </xf>
    <xf numFmtId="165" fontId="3" fillId="5" borderId="8" xfId="0" applyNumberFormat="1" applyFont="1" applyFill="1" applyBorder="1" applyAlignment="1">
      <alignment horizontal="right" vertical="center"/>
    </xf>
    <xf numFmtId="167" fontId="3" fillId="0" borderId="9" xfId="0" applyNumberFormat="1" applyFont="1" applyFill="1" applyBorder="1" applyAlignment="1">
      <alignment horizontal="right" vertical="center"/>
    </xf>
    <xf numFmtId="0" fontId="4" fillId="4" borderId="28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wrapText="1"/>
    </xf>
    <xf numFmtId="165" fontId="4" fillId="3" borderId="4" xfId="2" applyNumberFormat="1" applyFont="1" applyFill="1" applyBorder="1" applyAlignment="1">
      <alignment horizontal="right" vertical="center"/>
    </xf>
    <xf numFmtId="165" fontId="4" fillId="3" borderId="4" xfId="0" applyNumberFormat="1" applyFont="1" applyFill="1" applyBorder="1" applyAlignment="1">
      <alignment horizontal="right" vertical="center"/>
    </xf>
    <xf numFmtId="167" fontId="4" fillId="3" borderId="4" xfId="0" applyNumberFormat="1" applyFont="1" applyFill="1" applyBorder="1" applyAlignment="1">
      <alignment horizontal="right" vertical="center"/>
    </xf>
    <xf numFmtId="167" fontId="4" fillId="3" borderId="4" xfId="1" applyNumberFormat="1" applyFont="1" applyFill="1" applyBorder="1" applyAlignment="1">
      <alignment horizontal="right" vertical="center"/>
    </xf>
    <xf numFmtId="166" fontId="4" fillId="3" borderId="4" xfId="0" applyNumberFormat="1" applyFont="1" applyFill="1" applyBorder="1" applyAlignment="1">
      <alignment horizontal="right" vertical="center"/>
    </xf>
    <xf numFmtId="167" fontId="4" fillId="3" borderId="7" xfId="1" applyNumberFormat="1" applyFont="1" applyFill="1" applyBorder="1" applyAlignment="1">
      <alignment horizontal="right" vertical="center"/>
    </xf>
    <xf numFmtId="167" fontId="3" fillId="0" borderId="14" xfId="0" applyNumberFormat="1" applyFont="1" applyFill="1" applyBorder="1" applyAlignment="1">
      <alignment horizontal="right" vertical="center"/>
    </xf>
    <xf numFmtId="166" fontId="3" fillId="0" borderId="14" xfId="0" applyNumberFormat="1" applyFont="1" applyFill="1" applyBorder="1" applyAlignment="1">
      <alignment vertical="center"/>
    </xf>
    <xf numFmtId="165" fontId="4" fillId="4" borderId="4" xfId="2" applyNumberFormat="1" applyFont="1" applyFill="1" applyBorder="1" applyAlignment="1">
      <alignment horizontal="right" vertical="center"/>
    </xf>
    <xf numFmtId="167" fontId="4" fillId="6" borderId="4" xfId="1" applyNumberFormat="1" applyFont="1" applyFill="1" applyBorder="1" applyAlignment="1">
      <alignment horizontal="right" vertical="center"/>
    </xf>
    <xf numFmtId="166" fontId="4" fillId="4" borderId="4" xfId="0" applyNumberFormat="1" applyFont="1" applyFill="1" applyBorder="1" applyAlignment="1">
      <alignment horizontal="right" vertical="center"/>
    </xf>
    <xf numFmtId="167" fontId="4" fillId="6" borderId="7" xfId="1" applyNumberFormat="1" applyFont="1" applyFill="1" applyBorder="1" applyAlignment="1">
      <alignment horizontal="right" vertical="center"/>
    </xf>
    <xf numFmtId="165" fontId="3" fillId="0" borderId="32" xfId="0" applyNumberFormat="1" applyFont="1" applyFill="1" applyBorder="1" applyAlignment="1">
      <alignment horizontal="right" vertical="center"/>
    </xf>
    <xf numFmtId="165" fontId="3" fillId="0" borderId="33" xfId="0" applyNumberFormat="1" applyFont="1" applyFill="1" applyBorder="1" applyAlignment="1">
      <alignment horizontal="right" vertical="center"/>
    </xf>
    <xf numFmtId="165" fontId="3" fillId="5" borderId="33" xfId="0" applyNumberFormat="1" applyFont="1" applyFill="1" applyBorder="1" applyAlignment="1">
      <alignment horizontal="right" vertical="center"/>
    </xf>
    <xf numFmtId="166" fontId="3" fillId="0" borderId="18" xfId="0" applyNumberFormat="1" applyFont="1" applyFill="1" applyBorder="1" applyAlignment="1">
      <alignment horizontal="right" vertical="center"/>
    </xf>
    <xf numFmtId="167" fontId="2" fillId="0" borderId="27" xfId="0" applyNumberFormat="1" applyFont="1" applyFill="1" applyBorder="1" applyAlignment="1">
      <alignment horizontal="right" vertical="center"/>
    </xf>
    <xf numFmtId="167" fontId="4" fillId="6" borderId="31" xfId="0" applyNumberFormat="1" applyFont="1" applyFill="1" applyBorder="1" applyAlignment="1">
      <alignment horizontal="right" vertical="center"/>
    </xf>
    <xf numFmtId="167" fontId="3" fillId="0" borderId="15" xfId="0" applyNumberFormat="1" applyFont="1" applyFill="1" applyBorder="1" applyAlignment="1">
      <alignment horizontal="right" vertical="center"/>
    </xf>
    <xf numFmtId="167" fontId="3" fillId="0" borderId="8" xfId="0" applyNumberFormat="1" applyFont="1" applyBorder="1" applyAlignment="1">
      <alignment horizontal="right" vertical="center"/>
    </xf>
    <xf numFmtId="165" fontId="3" fillId="0" borderId="32" xfId="0" applyNumberFormat="1" applyFont="1" applyBorder="1" applyAlignment="1">
      <alignment horizontal="right" vertical="center"/>
    </xf>
    <xf numFmtId="165" fontId="3" fillId="0" borderId="33" xfId="0" applyNumberFormat="1" applyFont="1" applyBorder="1" applyAlignment="1">
      <alignment horizontal="right" vertical="center"/>
    </xf>
    <xf numFmtId="165" fontId="3" fillId="0" borderId="34" xfId="0" applyNumberFormat="1" applyFont="1" applyFill="1" applyBorder="1" applyAlignment="1">
      <alignment horizontal="right" vertical="center"/>
    </xf>
    <xf numFmtId="165" fontId="3" fillId="0" borderId="35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6" fontId="3" fillId="0" borderId="36" xfId="0" applyNumberFormat="1" applyFont="1" applyFill="1" applyBorder="1" applyAlignment="1">
      <alignment horizontal="right" vertical="center"/>
    </xf>
    <xf numFmtId="167" fontId="3" fillId="0" borderId="37" xfId="1" applyNumberFormat="1" applyFont="1" applyFill="1" applyBorder="1" applyAlignment="1">
      <alignment horizontal="right" vertical="center"/>
    </xf>
    <xf numFmtId="167" fontId="2" fillId="2" borderId="7" xfId="1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vertical="center" wrapText="1"/>
    </xf>
    <xf numFmtId="167" fontId="3" fillId="0" borderId="36" xfId="0" applyNumberFormat="1" applyFont="1" applyFill="1" applyBorder="1" applyAlignment="1">
      <alignment horizontal="right" vertical="center"/>
    </xf>
    <xf numFmtId="165" fontId="3" fillId="0" borderId="36" xfId="0" applyNumberFormat="1" applyFont="1" applyBorder="1" applyAlignment="1">
      <alignment horizontal="right" vertical="center"/>
    </xf>
    <xf numFmtId="167" fontId="3" fillId="0" borderId="36" xfId="1" applyNumberFormat="1" applyFont="1" applyFill="1" applyBorder="1" applyAlignment="1">
      <alignment horizontal="right" vertical="center"/>
    </xf>
    <xf numFmtId="167" fontId="4" fillId="7" borderId="7" xfId="1" applyNumberFormat="1" applyFont="1" applyFill="1" applyBorder="1" applyAlignment="1">
      <alignment horizontal="right" vertical="center"/>
    </xf>
    <xf numFmtId="167" fontId="3" fillId="8" borderId="14" xfId="1" applyNumberFormat="1" applyFont="1" applyFill="1" applyBorder="1" applyAlignment="1">
      <alignment horizontal="right" vertical="center"/>
    </xf>
    <xf numFmtId="167" fontId="3" fillId="7" borderId="14" xfId="1" applyNumberFormat="1" applyFont="1" applyFill="1" applyBorder="1" applyAlignment="1">
      <alignment horizontal="right" vertical="center"/>
    </xf>
    <xf numFmtId="167" fontId="3" fillId="8" borderId="36" xfId="1" applyNumberFormat="1" applyFont="1" applyFill="1" applyBorder="1" applyAlignment="1">
      <alignment horizontal="right" vertical="center"/>
    </xf>
    <xf numFmtId="167" fontId="3" fillId="9" borderId="9" xfId="1" applyNumberFormat="1" applyFont="1" applyFill="1" applyBorder="1" applyAlignment="1">
      <alignment horizontal="right" vertical="center"/>
    </xf>
    <xf numFmtId="167" fontId="3" fillId="0" borderId="9" xfId="1" applyNumberFormat="1" applyFont="1" applyFill="1" applyBorder="1" applyAlignment="1">
      <alignment horizontal="right" vertical="center"/>
    </xf>
    <xf numFmtId="167" fontId="3" fillId="0" borderId="23" xfId="1" applyNumberFormat="1" applyFont="1" applyFill="1" applyBorder="1" applyAlignment="1">
      <alignment horizontal="right" vertical="center"/>
    </xf>
    <xf numFmtId="167" fontId="2" fillId="3" borderId="7" xfId="1" applyNumberFormat="1" applyFont="1" applyFill="1" applyBorder="1" applyAlignment="1">
      <alignment horizontal="right" vertical="center"/>
    </xf>
    <xf numFmtId="167" fontId="2" fillId="9" borderId="24" xfId="1" applyNumberFormat="1" applyFont="1" applyFill="1" applyBorder="1" applyAlignment="1">
      <alignment horizontal="right" vertical="center"/>
    </xf>
    <xf numFmtId="167" fontId="3" fillId="0" borderId="24" xfId="1" applyNumberFormat="1" applyFont="1" applyFill="1" applyBorder="1" applyAlignment="1">
      <alignment horizontal="right" vertical="center"/>
    </xf>
    <xf numFmtId="165" fontId="3" fillId="7" borderId="10" xfId="0" applyNumberFormat="1" applyFont="1" applyFill="1" applyBorder="1" applyAlignment="1">
      <alignment horizontal="right" vertical="center"/>
    </xf>
    <xf numFmtId="167" fontId="4" fillId="9" borderId="4" xfId="0" applyNumberFormat="1" applyFont="1" applyFill="1" applyBorder="1" applyAlignment="1">
      <alignment horizontal="right" vertical="center"/>
    </xf>
    <xf numFmtId="165" fontId="3" fillId="0" borderId="39" xfId="0" applyNumberFormat="1" applyFont="1" applyFill="1" applyBorder="1" applyAlignment="1">
      <alignment horizontal="right" vertical="center"/>
    </xf>
    <xf numFmtId="167" fontId="3" fillId="7" borderId="18" xfId="1" applyNumberFormat="1" applyFont="1" applyFill="1" applyBorder="1" applyAlignment="1">
      <alignment horizontal="right" vertical="center"/>
    </xf>
    <xf numFmtId="167" fontId="4" fillId="3" borderId="22" xfId="1" applyNumberFormat="1" applyFont="1" applyFill="1" applyBorder="1" applyAlignment="1">
      <alignment horizontal="right" vertical="center"/>
    </xf>
    <xf numFmtId="167" fontId="3" fillId="7" borderId="8" xfId="1" applyNumberFormat="1" applyFont="1" applyFill="1" applyBorder="1" applyAlignment="1">
      <alignment horizontal="right" vertical="center"/>
    </xf>
    <xf numFmtId="165" fontId="3" fillId="0" borderId="40" xfId="0" applyNumberFormat="1" applyFont="1" applyBorder="1" applyAlignment="1">
      <alignment horizontal="right" vertical="center"/>
    </xf>
    <xf numFmtId="167" fontId="3" fillId="7" borderId="36" xfId="1" applyNumberFormat="1" applyFont="1" applyFill="1" applyBorder="1" applyAlignment="1">
      <alignment horizontal="right" vertical="center"/>
    </xf>
    <xf numFmtId="165" fontId="3" fillId="5" borderId="40" xfId="0" applyNumberFormat="1" applyFont="1" applyFill="1" applyBorder="1" applyAlignment="1">
      <alignment horizontal="right" vertical="center"/>
    </xf>
    <xf numFmtId="166" fontId="3" fillId="0" borderId="40" xfId="0" applyNumberFormat="1" applyFont="1" applyFill="1" applyBorder="1" applyAlignment="1">
      <alignment horizontal="right" vertical="center"/>
    </xf>
    <xf numFmtId="165" fontId="3" fillId="0" borderId="40" xfId="0" applyNumberFormat="1" applyFont="1" applyFill="1" applyBorder="1" applyAlignment="1">
      <alignment horizontal="right" vertical="center"/>
    </xf>
    <xf numFmtId="166" fontId="3" fillId="0" borderId="41" xfId="0" applyNumberFormat="1" applyFont="1" applyFill="1" applyBorder="1" applyAlignment="1">
      <alignment horizontal="right" vertical="center"/>
    </xf>
    <xf numFmtId="167" fontId="3" fillId="0" borderId="22" xfId="1" applyNumberFormat="1" applyFont="1" applyFill="1" applyBorder="1" applyAlignment="1">
      <alignment horizontal="right" vertical="center"/>
    </xf>
    <xf numFmtId="0" fontId="3" fillId="0" borderId="38" xfId="0" applyFont="1" applyBorder="1" applyAlignment="1">
      <alignment vertical="top" wrapText="1"/>
    </xf>
    <xf numFmtId="165" fontId="3" fillId="0" borderId="36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167" fontId="3" fillId="7" borderId="24" xfId="1" applyNumberFormat="1" applyFont="1" applyFill="1" applyBorder="1" applyAlignment="1">
      <alignment horizontal="right" vertical="center"/>
    </xf>
    <xf numFmtId="167" fontId="3" fillId="0" borderId="10" xfId="1" applyNumberFormat="1" applyFont="1" applyFill="1" applyBorder="1" applyAlignment="1">
      <alignment horizontal="right" vertical="center"/>
    </xf>
    <xf numFmtId="165" fontId="3" fillId="7" borderId="8" xfId="0" applyNumberFormat="1" applyFont="1" applyFill="1" applyBorder="1" applyAlignment="1">
      <alignment horizontal="right" vertical="center"/>
    </xf>
    <xf numFmtId="165" fontId="3" fillId="7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wrapText="1"/>
    </xf>
    <xf numFmtId="166" fontId="6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6" fontId="6" fillId="0" borderId="10" xfId="0" applyNumberFormat="1" applyFont="1" applyBorder="1" applyAlignment="1">
      <alignment horizontal="center" vertical="center" wrapText="1"/>
    </xf>
    <xf numFmtId="166" fontId="6" fillId="0" borderId="9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166" fontId="2" fillId="0" borderId="0" xfId="0" applyNumberFormat="1" applyFont="1" applyBorder="1" applyAlignment="1">
      <alignment horizontal="center"/>
    </xf>
    <xf numFmtId="166" fontId="6" fillId="7" borderId="10" xfId="0" applyNumberFormat="1" applyFont="1" applyFill="1" applyBorder="1" applyAlignment="1">
      <alignment horizontal="center" vertical="center" wrapText="1"/>
    </xf>
    <xf numFmtId="166" fontId="6" fillId="7" borderId="9" xfId="0" applyNumberFormat="1" applyFont="1" applyFill="1" applyBorder="1" applyAlignment="1">
      <alignment horizontal="center" vertical="center" wrapText="1"/>
    </xf>
    <xf numFmtId="167" fontId="6" fillId="0" borderId="10" xfId="0" applyNumberFormat="1" applyFont="1" applyBorder="1" applyAlignment="1">
      <alignment horizontal="center" vertical="center" wrapText="1"/>
    </xf>
    <xf numFmtId="167" fontId="6" fillId="0" borderId="9" xfId="0" applyNumberFormat="1" applyFont="1" applyBorder="1" applyAlignment="1">
      <alignment vertical="center" wrapText="1"/>
    </xf>
    <xf numFmtId="167" fontId="3" fillId="0" borderId="10" xfId="0" applyNumberFormat="1" applyFont="1" applyBorder="1" applyAlignment="1">
      <alignment horizontal="center" vertical="center" wrapText="1"/>
    </xf>
    <xf numFmtId="167" fontId="3" fillId="0" borderId="9" xfId="0" applyNumberFormat="1" applyFont="1" applyBorder="1" applyAlignment="1">
      <alignment horizontal="center" vertical="center" wrapText="1"/>
    </xf>
    <xf numFmtId="166" fontId="6" fillId="0" borderId="17" xfId="0" applyNumberFormat="1" applyFont="1" applyBorder="1" applyAlignment="1">
      <alignment horizontal="center" vertical="center" wrapText="1"/>
    </xf>
    <xf numFmtId="166" fontId="6" fillId="0" borderId="16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38"/>
    <pageSetUpPr fitToPage="1"/>
  </sheetPr>
  <dimension ref="A1:P37"/>
  <sheetViews>
    <sheetView tabSelected="1" zoomScale="90" zoomScaleNormal="90" workbookViewId="0">
      <pane xSplit="1" ySplit="5" topLeftCell="B6" activePane="bottomRight" state="frozen"/>
      <selection pane="topRight" activeCell="D1" sqref="D1"/>
      <selection pane="bottomLeft" activeCell="A10" sqref="A10"/>
      <selection pane="bottomRight" activeCell="B4" sqref="B4:D5"/>
    </sheetView>
  </sheetViews>
  <sheetFormatPr defaultColWidth="9.140625" defaultRowHeight="12.75"/>
  <cols>
    <col min="1" max="1" width="44.28515625" style="4" customWidth="1"/>
    <col min="2" max="3" width="12.7109375" style="10" customWidth="1"/>
    <col min="4" max="4" width="12.7109375" style="7" customWidth="1"/>
    <col min="5" max="6" width="13.7109375" style="7" customWidth="1"/>
    <col min="7" max="7" width="8.85546875" style="8" customWidth="1"/>
    <col min="8" max="8" width="18.140625" style="8" customWidth="1"/>
    <col min="9" max="9" width="10.140625" style="8" customWidth="1"/>
    <col min="10" max="10" width="15.140625" style="7" customWidth="1"/>
    <col min="11" max="11" width="12.28515625" style="7" customWidth="1"/>
    <col min="12" max="12" width="15.28515625" style="9" customWidth="1"/>
    <col min="13" max="16384" width="9.140625" style="4"/>
  </cols>
  <sheetData>
    <row r="1" spans="1:16" ht="17.25" customHeight="1">
      <c r="A1" s="11"/>
      <c r="B1" s="12"/>
      <c r="C1" s="12"/>
      <c r="D1" s="1"/>
      <c r="E1" s="1"/>
      <c r="F1" s="2"/>
      <c r="G1" s="3"/>
      <c r="H1" s="3"/>
      <c r="I1" s="3"/>
      <c r="J1" s="147"/>
      <c r="K1" s="147"/>
      <c r="L1" s="147"/>
    </row>
    <row r="2" spans="1:16" ht="12" customHeight="1">
      <c r="A2" s="154" t="s">
        <v>38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6" ht="12.75" customHeight="1" thickBot="1">
      <c r="A3" s="16"/>
      <c r="B3" s="17"/>
      <c r="C3" s="17"/>
      <c r="D3" s="18"/>
      <c r="E3" s="18"/>
      <c r="F3" s="155"/>
      <c r="G3" s="155"/>
      <c r="H3" s="155"/>
      <c r="I3" s="155"/>
      <c r="J3" s="155"/>
      <c r="K3" s="20"/>
      <c r="L3" s="36" t="s">
        <v>24</v>
      </c>
    </row>
    <row r="4" spans="1:16" ht="76.5" customHeight="1">
      <c r="A4" s="152" t="s">
        <v>18</v>
      </c>
      <c r="B4" s="162" t="s">
        <v>40</v>
      </c>
      <c r="C4" s="150" t="s">
        <v>37</v>
      </c>
      <c r="D4" s="150" t="s">
        <v>41</v>
      </c>
      <c r="E4" s="156" t="s">
        <v>27</v>
      </c>
      <c r="F4" s="156" t="s">
        <v>42</v>
      </c>
      <c r="G4" s="158" t="s">
        <v>20</v>
      </c>
      <c r="H4" s="160" t="s">
        <v>34</v>
      </c>
      <c r="I4" s="158" t="s">
        <v>43</v>
      </c>
      <c r="J4" s="158"/>
      <c r="K4" s="148" t="s">
        <v>45</v>
      </c>
      <c r="L4" s="149"/>
    </row>
    <row r="5" spans="1:16" ht="44.25" customHeight="1" thickBot="1">
      <c r="A5" s="153"/>
      <c r="B5" s="163"/>
      <c r="C5" s="151"/>
      <c r="D5" s="151"/>
      <c r="E5" s="157"/>
      <c r="F5" s="157"/>
      <c r="G5" s="159"/>
      <c r="H5" s="161"/>
      <c r="I5" s="63" t="s">
        <v>35</v>
      </c>
      <c r="J5" s="145" t="s">
        <v>44</v>
      </c>
      <c r="K5" s="64" t="s">
        <v>5</v>
      </c>
      <c r="L5" s="65" t="s">
        <v>21</v>
      </c>
    </row>
    <row r="6" spans="1:16" s="13" customFormat="1" ht="15.75" customHeight="1" thickBot="1">
      <c r="A6" s="26" t="s">
        <v>6</v>
      </c>
      <c r="B6" s="53">
        <f>SUM(B7:B15)</f>
        <v>3851.8999999999996</v>
      </c>
      <c r="C6" s="53">
        <f>SUM(C7:C15)</f>
        <v>4788.2000000000007</v>
      </c>
      <c r="D6" s="53">
        <f t="shared" ref="D6" si="0">SUM(D7:D15)</f>
        <v>4788.2000000000007</v>
      </c>
      <c r="E6" s="53">
        <f t="shared" ref="E6" si="1">SUM(E7:E15)</f>
        <v>4085.7</v>
      </c>
      <c r="F6" s="53">
        <f>SUM(F7:F15)</f>
        <v>3211.5</v>
      </c>
      <c r="G6" s="123">
        <f>F6/$F$36</f>
        <v>5.8799404590802649E-2</v>
      </c>
      <c r="H6" s="81">
        <f t="shared" ref="H6:H15" si="2">F6-E6</f>
        <v>-874.19999999999982</v>
      </c>
      <c r="I6" s="83">
        <f t="shared" ref="I6:I15" si="3">F6/D6</f>
        <v>0.67071133202456024</v>
      </c>
      <c r="J6" s="83">
        <f t="shared" ref="J6:J25" si="4">F6/E6</f>
        <v>0.78603421690285635</v>
      </c>
      <c r="K6" s="84">
        <f t="shared" ref="K6:K26" si="5">F6-B6</f>
        <v>-640.39999999999964</v>
      </c>
      <c r="L6" s="119">
        <f>F6/B6-100%</f>
        <v>-0.16625561411251577</v>
      </c>
    </row>
    <row r="7" spans="1:16" ht="13.5" customHeight="1">
      <c r="A7" s="25" t="s">
        <v>0</v>
      </c>
      <c r="B7" s="56">
        <v>1244.5999999999999</v>
      </c>
      <c r="C7" s="100">
        <v>1805</v>
      </c>
      <c r="D7" s="100">
        <v>1805</v>
      </c>
      <c r="E7" s="100">
        <v>1330</v>
      </c>
      <c r="F7" s="56">
        <v>1305.9000000000001</v>
      </c>
      <c r="G7" s="109">
        <f t="shared" ref="G7:G13" si="6">F7/$F$36</f>
        <v>2.3909743875176453E-2</v>
      </c>
      <c r="H7" s="110">
        <f t="shared" si="2"/>
        <v>-24.099999999999909</v>
      </c>
      <c r="I7" s="111">
        <f t="shared" si="3"/>
        <v>0.72349030470914133</v>
      </c>
      <c r="J7" s="111">
        <f t="shared" si="4"/>
        <v>0.98187969924812035</v>
      </c>
      <c r="K7" s="105">
        <f t="shared" si="5"/>
        <v>61.300000000000182</v>
      </c>
      <c r="L7" s="106">
        <f>F7/B7-100%</f>
        <v>4.925277197493183E-2</v>
      </c>
    </row>
    <row r="8" spans="1:16" ht="12" customHeight="1">
      <c r="A8" s="25" t="s">
        <v>25</v>
      </c>
      <c r="B8" s="104">
        <v>323.39999999999998</v>
      </c>
      <c r="C8" s="103">
        <v>473.4</v>
      </c>
      <c r="D8" s="103">
        <v>473.4</v>
      </c>
      <c r="E8" s="103">
        <v>354.7</v>
      </c>
      <c r="F8" s="104">
        <v>370.1</v>
      </c>
      <c r="G8" s="31">
        <f t="shared" si="6"/>
        <v>6.7761667878113224E-3</v>
      </c>
      <c r="H8" s="39">
        <f t="shared" si="2"/>
        <v>15.400000000000034</v>
      </c>
      <c r="I8" s="49">
        <f t="shared" si="3"/>
        <v>0.7817912970004226</v>
      </c>
      <c r="J8" s="49">
        <f t="shared" si="4"/>
        <v>1.0434169720890896</v>
      </c>
      <c r="K8" s="46">
        <f t="shared" si="5"/>
        <v>46.700000000000045</v>
      </c>
      <c r="L8" s="72">
        <f t="shared" ref="L8:L9" si="7">F8/B8-100%</f>
        <v>0.14440321583178739</v>
      </c>
    </row>
    <row r="9" spans="1:16" ht="25.5" customHeight="1">
      <c r="A9" s="25" t="s">
        <v>33</v>
      </c>
      <c r="B9" s="143">
        <v>242.1</v>
      </c>
      <c r="C9" s="103">
        <v>360.2</v>
      </c>
      <c r="D9" s="103">
        <v>360.2</v>
      </c>
      <c r="E9" s="103">
        <v>299.5</v>
      </c>
      <c r="F9" s="143">
        <v>242.9</v>
      </c>
      <c r="G9" s="31">
        <f t="shared" si="6"/>
        <v>4.4472599642241826E-3</v>
      </c>
      <c r="H9" s="39">
        <f t="shared" si="2"/>
        <v>-56.599999999999994</v>
      </c>
      <c r="I9" s="49">
        <f t="shared" si="3"/>
        <v>0.67434758467518052</v>
      </c>
      <c r="J9" s="49">
        <f t="shared" si="4"/>
        <v>0.8110183639398999</v>
      </c>
      <c r="K9" s="46">
        <f t="shared" si="5"/>
        <v>0.80000000000001137</v>
      </c>
      <c r="L9" s="72">
        <f t="shared" si="7"/>
        <v>3.30441966129702E-3</v>
      </c>
    </row>
    <row r="10" spans="1:16" ht="12" customHeight="1">
      <c r="A10" s="22" t="s">
        <v>1</v>
      </c>
      <c r="B10" s="38">
        <v>1937.1</v>
      </c>
      <c r="C10" s="101">
        <v>2000</v>
      </c>
      <c r="D10" s="101">
        <v>2000</v>
      </c>
      <c r="E10" s="101">
        <v>2000</v>
      </c>
      <c r="F10" s="38">
        <v>1224.9000000000001</v>
      </c>
      <c r="G10" s="31">
        <f t="shared" si="6"/>
        <v>2.2426713586571438E-2</v>
      </c>
      <c r="H10" s="39">
        <f t="shared" si="2"/>
        <v>-775.09999999999991</v>
      </c>
      <c r="I10" s="49">
        <f t="shared" si="3"/>
        <v>0.61245000000000005</v>
      </c>
      <c r="J10" s="49">
        <f t="shared" si="4"/>
        <v>0.61245000000000005</v>
      </c>
      <c r="K10" s="46">
        <f t="shared" si="5"/>
        <v>-712.19999999999982</v>
      </c>
      <c r="L10" s="72">
        <f t="shared" ref="L10:L22" si="8">F10/B10-100%</f>
        <v>-0.36766300139383612</v>
      </c>
    </row>
    <row r="11" spans="1:16" ht="14.25" customHeight="1">
      <c r="A11" s="22" t="s">
        <v>14</v>
      </c>
      <c r="B11" s="38">
        <v>6.2</v>
      </c>
      <c r="C11" s="101">
        <v>23</v>
      </c>
      <c r="D11" s="101">
        <v>23</v>
      </c>
      <c r="E11" s="101">
        <v>15</v>
      </c>
      <c r="F11" s="38">
        <v>10.199999999999999</v>
      </c>
      <c r="G11" s="31">
        <f t="shared" si="6"/>
        <v>1.8675196226877999E-4</v>
      </c>
      <c r="H11" s="39">
        <f t="shared" si="2"/>
        <v>-4.8000000000000007</v>
      </c>
      <c r="I11" s="49">
        <f t="shared" si="3"/>
        <v>0.44347826086956521</v>
      </c>
      <c r="J11" s="49">
        <f t="shared" si="4"/>
        <v>0.67999999999999994</v>
      </c>
      <c r="K11" s="46">
        <f t="shared" si="5"/>
        <v>3.9999999999999991</v>
      </c>
      <c r="L11" s="72">
        <f t="shared" si="8"/>
        <v>0.64516129032258052</v>
      </c>
    </row>
    <row r="12" spans="1:16" s="6" customFormat="1" ht="12.75" customHeight="1">
      <c r="A12" s="23" t="s">
        <v>2</v>
      </c>
      <c r="B12" s="38">
        <v>96.9</v>
      </c>
      <c r="C12" s="93">
        <v>123.6</v>
      </c>
      <c r="D12" s="93">
        <v>123.6</v>
      </c>
      <c r="E12" s="93">
        <v>84.3</v>
      </c>
      <c r="F12" s="38">
        <v>54.9</v>
      </c>
      <c r="G12" s="31">
        <f t="shared" si="6"/>
        <v>1.0051649733878454E-3</v>
      </c>
      <c r="H12" s="39">
        <f t="shared" si="2"/>
        <v>-29.4</v>
      </c>
      <c r="I12" s="49">
        <f t="shared" si="3"/>
        <v>0.44417475728155342</v>
      </c>
      <c r="J12" s="49">
        <f t="shared" si="4"/>
        <v>0.6512455516014235</v>
      </c>
      <c r="K12" s="46">
        <f t="shared" si="5"/>
        <v>-42.000000000000007</v>
      </c>
      <c r="L12" s="72">
        <f t="shared" si="8"/>
        <v>-0.43343653250773995</v>
      </c>
      <c r="N12" s="146"/>
      <c r="O12" s="146"/>
      <c r="P12" s="146"/>
    </row>
    <row r="13" spans="1:16" ht="18" customHeight="1" thickBot="1">
      <c r="A13" s="23" t="s">
        <v>8</v>
      </c>
      <c r="B13" s="50">
        <v>1.6</v>
      </c>
      <c r="C13" s="102">
        <v>3</v>
      </c>
      <c r="D13" s="102">
        <v>3</v>
      </c>
      <c r="E13" s="102">
        <v>2.2000000000000002</v>
      </c>
      <c r="F13" s="50">
        <v>2.6</v>
      </c>
      <c r="G13" s="74">
        <f t="shared" si="6"/>
        <v>4.7603441362630198E-5</v>
      </c>
      <c r="H13" s="69">
        <f t="shared" si="2"/>
        <v>0.39999999999999991</v>
      </c>
      <c r="I13" s="49">
        <f t="shared" si="3"/>
        <v>0.8666666666666667</v>
      </c>
      <c r="J13" s="117">
        <f t="shared" si="4"/>
        <v>1.1818181818181817</v>
      </c>
      <c r="K13" s="46">
        <f t="shared" si="5"/>
        <v>1</v>
      </c>
      <c r="L13" s="121">
        <f t="shared" si="8"/>
        <v>0.625</v>
      </c>
    </row>
    <row r="14" spans="1:16" ht="27.6" hidden="1" customHeight="1" thickBot="1">
      <c r="A14" s="27" t="s">
        <v>15</v>
      </c>
      <c r="B14" s="43"/>
      <c r="C14" s="54"/>
      <c r="D14" s="54"/>
      <c r="E14" s="54"/>
      <c r="F14" s="43"/>
      <c r="G14" s="70">
        <f t="shared" ref="G14:G15" si="9">F14/5378</f>
        <v>0</v>
      </c>
      <c r="H14" s="69">
        <f t="shared" si="2"/>
        <v>0</v>
      </c>
      <c r="I14" s="49" t="e">
        <f t="shared" si="3"/>
        <v>#DIV/0!</v>
      </c>
      <c r="J14" s="117" t="e">
        <f t="shared" si="4"/>
        <v>#DIV/0!</v>
      </c>
      <c r="K14" s="46">
        <f t="shared" si="5"/>
        <v>0</v>
      </c>
      <c r="L14" s="121" t="e">
        <f t="shared" si="8"/>
        <v>#DIV/0!</v>
      </c>
    </row>
    <row r="15" spans="1:16" s="6" customFormat="1" ht="27.6" customHeight="1" thickBot="1">
      <c r="A15" s="27" t="s">
        <v>15</v>
      </c>
      <c r="B15" s="44">
        <v>0</v>
      </c>
      <c r="C15" s="48">
        <v>0</v>
      </c>
      <c r="D15" s="48">
        <v>0</v>
      </c>
      <c r="E15" s="48">
        <v>0</v>
      </c>
      <c r="F15" s="44">
        <v>0</v>
      </c>
      <c r="G15" s="57">
        <f t="shared" si="9"/>
        <v>0</v>
      </c>
      <c r="H15" s="69">
        <f t="shared" si="2"/>
        <v>0</v>
      </c>
      <c r="I15" s="49" t="e">
        <f t="shared" si="3"/>
        <v>#DIV/0!</v>
      </c>
      <c r="J15" s="117" t="e">
        <f t="shared" si="4"/>
        <v>#DIV/0!</v>
      </c>
      <c r="K15" s="46">
        <f t="shared" si="5"/>
        <v>0</v>
      </c>
      <c r="L15" s="121" t="e">
        <f t="shared" si="8"/>
        <v>#DIV/0!</v>
      </c>
    </row>
    <row r="16" spans="1:16" s="14" customFormat="1" ht="27.6" customHeight="1" thickBot="1">
      <c r="A16" s="28" t="s">
        <v>7</v>
      </c>
      <c r="B16" s="81">
        <f>SUM(B19:B25)</f>
        <v>661.2</v>
      </c>
      <c r="C16" s="80">
        <f t="shared" ref="C16" si="10">SUM(C17:C24)</f>
        <v>1277.0999999999999</v>
      </c>
      <c r="D16" s="80">
        <f>SUM(D19:D25)</f>
        <v>1373.3</v>
      </c>
      <c r="E16" s="80">
        <f>SUM(E19:E25)</f>
        <v>1018.3000000000001</v>
      </c>
      <c r="F16" s="81">
        <f>SUM(F19:F25)</f>
        <v>844.40000000000009</v>
      </c>
      <c r="G16" s="123">
        <f t="shared" ref="G16" si="11">F16/$F$36</f>
        <v>1.5460133033309594E-2</v>
      </c>
      <c r="H16" s="81">
        <f>F16-E16</f>
        <v>-173.89999999999998</v>
      </c>
      <c r="I16" s="83">
        <f t="shared" ref="I16:I21" si="12">F16/D16</f>
        <v>0.61486929294400361</v>
      </c>
      <c r="J16" s="116">
        <f t="shared" si="4"/>
        <v>0.82922517922026906</v>
      </c>
      <c r="K16" s="84">
        <f t="shared" si="5"/>
        <v>183.20000000000005</v>
      </c>
      <c r="L16" s="120">
        <f t="shared" si="8"/>
        <v>0.27707199032062912</v>
      </c>
    </row>
    <row r="17" spans="1:12" s="6" customFormat="1" ht="56.25" hidden="1" customHeight="1">
      <c r="A17" s="66" t="s">
        <v>22</v>
      </c>
      <c r="B17" s="40"/>
      <c r="C17" s="40"/>
      <c r="D17" s="68"/>
      <c r="E17" s="68"/>
      <c r="F17" s="40"/>
      <c r="G17" s="35">
        <f t="shared" ref="G17:G24" si="13">F17/$F$36</f>
        <v>0</v>
      </c>
      <c r="H17" s="56">
        <f t="shared" ref="H17:H18" si="14">F17-E17</f>
        <v>0</v>
      </c>
      <c r="I17" s="83" t="e">
        <f t="shared" si="12"/>
        <v>#DIV/0!</v>
      </c>
      <c r="J17" s="115" t="e">
        <f t="shared" si="4"/>
        <v>#DIV/0!</v>
      </c>
      <c r="K17" s="34">
        <f t="shared" ref="K17:K24" si="15">F17-B17</f>
        <v>0</v>
      </c>
      <c r="L17" s="120" t="e">
        <f t="shared" si="8"/>
        <v>#DIV/0!</v>
      </c>
    </row>
    <row r="18" spans="1:12" s="6" customFormat="1" ht="37.5" hidden="1" customHeight="1">
      <c r="A18" s="67" t="s">
        <v>23</v>
      </c>
      <c r="B18" s="38"/>
      <c r="C18" s="38"/>
      <c r="D18" s="38"/>
      <c r="E18" s="38"/>
      <c r="F18" s="38"/>
      <c r="G18" s="99">
        <f t="shared" si="13"/>
        <v>0</v>
      </c>
      <c r="H18" s="39">
        <f t="shared" si="14"/>
        <v>0</v>
      </c>
      <c r="I18" s="126" t="e">
        <f t="shared" si="12"/>
        <v>#DIV/0!</v>
      </c>
      <c r="J18" s="113" t="e">
        <f t="shared" si="4"/>
        <v>#DIV/0!</v>
      </c>
      <c r="K18" s="46">
        <f t="shared" si="15"/>
        <v>0</v>
      </c>
      <c r="L18" s="120" t="e">
        <f t="shared" si="8"/>
        <v>#DIV/0!</v>
      </c>
    </row>
    <row r="19" spans="1:12" s="6" customFormat="1" ht="77.25" customHeight="1" thickBot="1">
      <c r="A19" s="138" t="s">
        <v>30</v>
      </c>
      <c r="B19" s="55">
        <v>0</v>
      </c>
      <c r="C19" s="55">
        <v>54.9</v>
      </c>
      <c r="D19" s="55">
        <v>54.9</v>
      </c>
      <c r="E19" s="55">
        <v>27.4</v>
      </c>
      <c r="F19" s="55">
        <v>0</v>
      </c>
      <c r="G19" s="98">
        <f t="shared" si="13"/>
        <v>0</v>
      </c>
      <c r="H19" s="124">
        <f>F19-E19</f>
        <v>-27.4</v>
      </c>
      <c r="I19" s="114">
        <f t="shared" si="12"/>
        <v>0</v>
      </c>
      <c r="J19" s="125" t="s">
        <v>19</v>
      </c>
      <c r="K19" s="46">
        <f t="shared" si="15"/>
        <v>0</v>
      </c>
      <c r="L19" s="140" t="e">
        <f t="shared" si="8"/>
        <v>#DIV/0!</v>
      </c>
    </row>
    <row r="20" spans="1:12" s="6" customFormat="1" ht="38.25" customHeight="1" thickBot="1">
      <c r="A20" s="67" t="s">
        <v>32</v>
      </c>
      <c r="B20" s="55">
        <v>60</v>
      </c>
      <c r="C20" s="55">
        <v>44.9</v>
      </c>
      <c r="D20" s="55">
        <v>44.9</v>
      </c>
      <c r="E20" s="55">
        <v>29.9</v>
      </c>
      <c r="F20" s="55">
        <v>50</v>
      </c>
      <c r="G20" s="98">
        <f t="shared" si="13"/>
        <v>9.1545079543519617E-4</v>
      </c>
      <c r="H20" s="124">
        <f>F20-E20</f>
        <v>20.100000000000001</v>
      </c>
      <c r="I20" s="114">
        <f t="shared" si="12"/>
        <v>1.1135857461024499</v>
      </c>
      <c r="J20" s="117">
        <f t="shared" si="4"/>
        <v>1.6722408026755853</v>
      </c>
      <c r="K20" s="46">
        <f t="shared" si="15"/>
        <v>-10</v>
      </c>
      <c r="L20" s="121">
        <f t="shared" si="8"/>
        <v>-0.16666666666666663</v>
      </c>
    </row>
    <row r="21" spans="1:12" ht="83.45" customHeight="1">
      <c r="A21" s="22" t="s">
        <v>28</v>
      </c>
      <c r="B21" s="142">
        <v>160.19999999999999</v>
      </c>
      <c r="C21" s="38">
        <v>349.9</v>
      </c>
      <c r="D21" s="38">
        <v>349.9</v>
      </c>
      <c r="E21" s="38">
        <v>251.1</v>
      </c>
      <c r="F21" s="142">
        <v>198.7</v>
      </c>
      <c r="G21" s="31">
        <f t="shared" si="13"/>
        <v>3.6380014610594693E-3</v>
      </c>
      <c r="H21" s="128">
        <f t="shared" ref="H21:H23" si="16">F21-E21</f>
        <v>-52.400000000000006</v>
      </c>
      <c r="I21" s="127">
        <f t="shared" si="12"/>
        <v>0.56787653615318667</v>
      </c>
      <c r="J21" s="125">
        <f t="shared" si="4"/>
        <v>0.79131819992035046</v>
      </c>
      <c r="K21" s="46">
        <f t="shared" si="15"/>
        <v>38.5</v>
      </c>
      <c r="L21" s="72">
        <f t="shared" si="8"/>
        <v>0.24032459425717856</v>
      </c>
    </row>
    <row r="22" spans="1:12" ht="40.5" customHeight="1" thickBot="1">
      <c r="A22" s="137" t="s">
        <v>29</v>
      </c>
      <c r="B22" s="45">
        <v>441</v>
      </c>
      <c r="C22" s="45">
        <v>827.4</v>
      </c>
      <c r="D22" s="45">
        <v>827.4</v>
      </c>
      <c r="E22" s="45">
        <v>613.70000000000005</v>
      </c>
      <c r="F22" s="45">
        <v>595.70000000000005</v>
      </c>
      <c r="G22" s="86">
        <f t="shared" si="13"/>
        <v>1.0906680776814927E-2</v>
      </c>
      <c r="H22" s="71">
        <f t="shared" si="16"/>
        <v>-18</v>
      </c>
      <c r="I22" s="129">
        <f t="shared" ref="I22:I25" si="17">F22/D22</f>
        <v>0.71996615905245354</v>
      </c>
      <c r="J22" s="114">
        <f t="shared" si="4"/>
        <v>0.97066970832654387</v>
      </c>
      <c r="K22" s="46">
        <f t="shared" si="15"/>
        <v>154.70000000000005</v>
      </c>
      <c r="L22" s="72">
        <f t="shared" si="8"/>
        <v>0.35079365079365088</v>
      </c>
    </row>
    <row r="23" spans="1:12" s="5" customFormat="1" ht="26.45" customHeight="1" thickBot="1">
      <c r="A23" s="139" t="s">
        <v>39</v>
      </c>
      <c r="B23" s="38">
        <v>0</v>
      </c>
      <c r="C23" s="38">
        <v>0</v>
      </c>
      <c r="D23" s="38">
        <v>96.2</v>
      </c>
      <c r="E23" s="38">
        <v>96.2</v>
      </c>
      <c r="F23" s="38">
        <v>0</v>
      </c>
      <c r="G23" s="31">
        <f t="shared" si="13"/>
        <v>0</v>
      </c>
      <c r="H23" s="39">
        <f t="shared" si="16"/>
        <v>-96.2</v>
      </c>
      <c r="I23" s="127">
        <f t="shared" si="17"/>
        <v>0</v>
      </c>
      <c r="J23" s="114">
        <f t="shared" si="4"/>
        <v>0</v>
      </c>
      <c r="K23" s="30">
        <f t="shared" si="15"/>
        <v>0</v>
      </c>
      <c r="L23" s="112" t="e">
        <f t="shared" ref="L23" si="18">F23/B23-100%</f>
        <v>#DIV/0!</v>
      </c>
    </row>
    <row r="24" spans="1:12" s="5" customFormat="1" ht="12" hidden="1" customHeight="1" thickBot="1">
      <c r="A24" s="108" t="s">
        <v>16</v>
      </c>
      <c r="B24" s="136"/>
      <c r="C24" s="136"/>
      <c r="D24" s="136"/>
      <c r="E24" s="136"/>
      <c r="F24" s="136"/>
      <c r="G24" s="109">
        <f t="shared" si="13"/>
        <v>0</v>
      </c>
      <c r="H24" s="110">
        <f>F24-E24</f>
        <v>0</v>
      </c>
      <c r="I24" s="129" t="e">
        <f t="shared" si="17"/>
        <v>#DIV/0!</v>
      </c>
      <c r="J24" s="114" t="e">
        <f t="shared" si="4"/>
        <v>#DIV/0!</v>
      </c>
      <c r="K24" s="105">
        <f t="shared" si="15"/>
        <v>0</v>
      </c>
      <c r="L24" s="106" t="e">
        <f t="shared" ref="L24:L25" si="19">F24/B24-100%</f>
        <v>#DIV/0!</v>
      </c>
    </row>
    <row r="25" spans="1:12" s="5" customFormat="1" ht="51.95" customHeight="1" thickBot="1">
      <c r="A25" s="135" t="s">
        <v>31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86">
        <f t="shared" ref="G25" si="20">F25/$F$36</f>
        <v>0</v>
      </c>
      <c r="H25" s="71">
        <f t="shared" ref="H25" si="21">F25-E25</f>
        <v>0</v>
      </c>
      <c r="I25" s="129" t="e">
        <f t="shared" si="17"/>
        <v>#DIV/0!</v>
      </c>
      <c r="J25" s="114" t="e">
        <f t="shared" si="4"/>
        <v>#DIV/0!</v>
      </c>
      <c r="K25" s="46">
        <f t="shared" ref="K25" si="22">F25-B25</f>
        <v>0</v>
      </c>
      <c r="L25" s="72" t="e">
        <f t="shared" si="19"/>
        <v>#DIV/0!</v>
      </c>
    </row>
    <row r="26" spans="1:12" s="15" customFormat="1" ht="12" customHeight="1" thickBot="1">
      <c r="A26" s="28" t="s">
        <v>9</v>
      </c>
      <c r="B26" s="81">
        <f>B6+B16</f>
        <v>4513.0999999999995</v>
      </c>
      <c r="C26" s="80">
        <f>C6+C16</f>
        <v>6065.3000000000011</v>
      </c>
      <c r="D26" s="80">
        <f>D6+D16</f>
        <v>6161.5000000000009</v>
      </c>
      <c r="E26" s="80">
        <f>E6+E16</f>
        <v>5104</v>
      </c>
      <c r="F26" s="81">
        <f>F6+F16</f>
        <v>4055.9</v>
      </c>
      <c r="G26" s="82">
        <f>G16+G6</f>
        <v>7.4259537624112248E-2</v>
      </c>
      <c r="H26" s="81">
        <f>F26-E26</f>
        <v>-1048.0999999999999</v>
      </c>
      <c r="I26" s="83">
        <f>F26/D26</f>
        <v>0.65826503286537363</v>
      </c>
      <c r="J26" s="83">
        <f>F26/E26</f>
        <v>0.79465125391849534</v>
      </c>
      <c r="K26" s="84">
        <f t="shared" si="5"/>
        <v>-457.19999999999936</v>
      </c>
      <c r="L26" s="85">
        <f>F26/B26-100%</f>
        <v>-0.1013050896279718</v>
      </c>
    </row>
    <row r="27" spans="1:12" s="5" customFormat="1" ht="4.5" hidden="1" customHeight="1" thickBot="1">
      <c r="A27" s="29"/>
      <c r="B27" s="59"/>
      <c r="C27" s="58"/>
      <c r="D27" s="58"/>
      <c r="E27" s="58"/>
      <c r="F27" s="59"/>
      <c r="G27" s="96"/>
      <c r="H27" s="59"/>
      <c r="I27" s="60"/>
      <c r="J27" s="60"/>
      <c r="K27" s="61"/>
      <c r="L27" s="62"/>
    </row>
    <row r="28" spans="1:12" ht="14.25" customHeight="1" thickBot="1">
      <c r="A28" s="75" t="s">
        <v>3</v>
      </c>
      <c r="B28" s="88">
        <f>SUM(B29:B35)</f>
        <v>51123.5</v>
      </c>
      <c r="C28" s="51">
        <f t="shared" ref="C28:G28" si="23">SUM(C29:C35)</f>
        <v>55700.1</v>
      </c>
      <c r="D28" s="51">
        <f t="shared" si="23"/>
        <v>77887.600000000006</v>
      </c>
      <c r="E28" s="51">
        <f t="shared" ref="E28" si="24">SUM(E29:E35)</f>
        <v>51898.899999999994</v>
      </c>
      <c r="F28" s="88">
        <f>SUM(F29:F35)</f>
        <v>50562</v>
      </c>
      <c r="G28" s="97">
        <f t="shared" si="23"/>
        <v>0.92574046237588781</v>
      </c>
      <c r="H28" s="88">
        <f t="shared" ref="H28:H35" si="25">F28-E28</f>
        <v>-1336.8999999999942</v>
      </c>
      <c r="I28" s="89">
        <f t="shared" ref="I28:I33" si="26">F28/D28</f>
        <v>0.64916623441985621</v>
      </c>
      <c r="J28" s="89">
        <f t="shared" ref="J28:J35" si="27">F28/E28</f>
        <v>0.97424030181757237</v>
      </c>
      <c r="K28" s="90">
        <f t="shared" ref="K28:K35" si="28">F28-B28</f>
        <v>-561.5</v>
      </c>
      <c r="L28" s="91">
        <f t="shared" ref="L28:L35" si="29">F28/B28-100%</f>
        <v>-1.0983207331266454E-2</v>
      </c>
    </row>
    <row r="29" spans="1:12" s="6" customFormat="1" ht="14.25" customHeight="1" thickBot="1">
      <c r="A29" s="76" t="s">
        <v>10</v>
      </c>
      <c r="B29" s="122">
        <v>4671.6000000000004</v>
      </c>
      <c r="C29" s="92">
        <v>6712.8</v>
      </c>
      <c r="D29" s="40">
        <v>6712.8</v>
      </c>
      <c r="E29" s="40">
        <v>5034.6000000000004</v>
      </c>
      <c r="F29" s="122">
        <v>5034.6000000000004</v>
      </c>
      <c r="G29" s="35">
        <f t="shared" ref="G29:G35" si="30">F29/$F$36</f>
        <v>9.2178571493960776E-2</v>
      </c>
      <c r="H29" s="40">
        <f t="shared" si="25"/>
        <v>0</v>
      </c>
      <c r="I29" s="134">
        <f t="shared" si="26"/>
        <v>0.75</v>
      </c>
      <c r="J29" s="134">
        <f t="shared" si="27"/>
        <v>1</v>
      </c>
      <c r="K29" s="34">
        <f t="shared" si="28"/>
        <v>363</v>
      </c>
      <c r="L29" s="118">
        <f t="shared" si="29"/>
        <v>7.7703570511173936E-2</v>
      </c>
    </row>
    <row r="30" spans="1:12" s="6" customFormat="1" ht="14.25" customHeight="1">
      <c r="A30" s="77" t="s">
        <v>11</v>
      </c>
      <c r="B30" s="38">
        <v>14884.3</v>
      </c>
      <c r="C30" s="93">
        <v>49.5</v>
      </c>
      <c r="D30" s="38">
        <v>4036.2</v>
      </c>
      <c r="E30" s="38">
        <v>4036.2</v>
      </c>
      <c r="F30" s="38">
        <v>2701.2</v>
      </c>
      <c r="G30" s="31">
        <f t="shared" si="30"/>
        <v>4.9456313772591035E-2</v>
      </c>
      <c r="H30" s="132">
        <f t="shared" si="25"/>
        <v>-1335</v>
      </c>
      <c r="I30" s="141">
        <f t="shared" si="26"/>
        <v>0.66924334770328531</v>
      </c>
      <c r="J30" s="141">
        <f t="shared" si="27"/>
        <v>0.66924334770328531</v>
      </c>
      <c r="K30" s="133">
        <f t="shared" ref="K30" si="31">F30-B30</f>
        <v>-12183.099999999999</v>
      </c>
      <c r="L30" s="118">
        <f t="shared" si="29"/>
        <v>-0.81852018569902518</v>
      </c>
    </row>
    <row r="31" spans="1:12" s="6" customFormat="1" ht="13.5" customHeight="1">
      <c r="A31" s="77" t="s">
        <v>12</v>
      </c>
      <c r="B31" s="38">
        <v>181</v>
      </c>
      <c r="C31" s="93">
        <v>507.6</v>
      </c>
      <c r="D31" s="38">
        <v>509.8</v>
      </c>
      <c r="E31" s="38">
        <v>229.5</v>
      </c>
      <c r="F31" s="38">
        <v>229.5</v>
      </c>
      <c r="G31" s="31">
        <f t="shared" si="30"/>
        <v>4.2019191510475505E-3</v>
      </c>
      <c r="H31" s="38">
        <f t="shared" si="25"/>
        <v>0</v>
      </c>
      <c r="I31" s="47">
        <f t="shared" si="26"/>
        <v>0.45017653981953704</v>
      </c>
      <c r="J31" s="47">
        <f t="shared" si="27"/>
        <v>1</v>
      </c>
      <c r="K31" s="131">
        <f t="shared" si="28"/>
        <v>48.5</v>
      </c>
      <c r="L31" s="33">
        <f t="shared" si="29"/>
        <v>0.2679558011049723</v>
      </c>
    </row>
    <row r="32" spans="1:12" s="6" customFormat="1" ht="12.75" customHeight="1">
      <c r="A32" s="77" t="s">
        <v>13</v>
      </c>
      <c r="B32" s="38">
        <v>30914.9</v>
      </c>
      <c r="C32" s="93">
        <v>48430.2</v>
      </c>
      <c r="D32" s="38">
        <v>66530.3</v>
      </c>
      <c r="E32" s="38">
        <v>42500.1</v>
      </c>
      <c r="F32" s="38">
        <v>42498.2</v>
      </c>
      <c r="G32" s="86">
        <f t="shared" si="30"/>
        <v>0.77810021989128098</v>
      </c>
      <c r="H32" s="38">
        <f t="shared" si="25"/>
        <v>-1.9000000000014552</v>
      </c>
      <c r="I32" s="33">
        <f t="shared" si="26"/>
        <v>0.63877962372031982</v>
      </c>
      <c r="J32" s="33">
        <f t="shared" si="27"/>
        <v>0.99995529422283713</v>
      </c>
      <c r="K32" s="131">
        <f t="shared" si="28"/>
        <v>11583.299999999996</v>
      </c>
      <c r="L32" s="33">
        <f t="shared" si="29"/>
        <v>0.37468340508945519</v>
      </c>
    </row>
    <row r="33" spans="1:12" s="37" customFormat="1" ht="13.5" customHeight="1">
      <c r="A33" s="78" t="s">
        <v>17</v>
      </c>
      <c r="B33" s="130">
        <v>470.5</v>
      </c>
      <c r="C33" s="94">
        <v>0</v>
      </c>
      <c r="D33" s="73">
        <v>80</v>
      </c>
      <c r="E33" s="73">
        <v>80</v>
      </c>
      <c r="F33" s="130">
        <v>80</v>
      </c>
      <c r="G33" s="31">
        <f t="shared" si="30"/>
        <v>1.4647212726963139E-3</v>
      </c>
      <c r="H33" s="93">
        <f t="shared" si="25"/>
        <v>0</v>
      </c>
      <c r="I33" s="33">
        <f t="shared" si="26"/>
        <v>1</v>
      </c>
      <c r="J33" s="33">
        <f t="shared" si="27"/>
        <v>1</v>
      </c>
      <c r="K33" s="131">
        <f t="shared" si="28"/>
        <v>-390.5</v>
      </c>
      <c r="L33" s="33">
        <f t="shared" si="29"/>
        <v>-0.82996811902231671</v>
      </c>
    </row>
    <row r="34" spans="1:12" s="37" customFormat="1" ht="40.9" customHeight="1">
      <c r="A34" s="79" t="s">
        <v>26</v>
      </c>
      <c r="B34" s="73">
        <v>1.2</v>
      </c>
      <c r="C34" s="94">
        <v>0</v>
      </c>
      <c r="D34" s="73">
        <v>18.5</v>
      </c>
      <c r="E34" s="73">
        <v>18.5</v>
      </c>
      <c r="F34" s="73">
        <v>18.5</v>
      </c>
      <c r="G34" s="98">
        <f t="shared" si="30"/>
        <v>3.3871679431102258E-4</v>
      </c>
      <c r="H34" s="73">
        <f t="shared" si="25"/>
        <v>0</v>
      </c>
      <c r="I34" s="33" t="s">
        <v>19</v>
      </c>
      <c r="J34" s="33">
        <f t="shared" si="27"/>
        <v>1</v>
      </c>
      <c r="K34" s="30">
        <f t="shared" si="28"/>
        <v>17.3</v>
      </c>
      <c r="L34" s="106">
        <f t="shared" si="29"/>
        <v>14.416666666666668</v>
      </c>
    </row>
    <row r="35" spans="1:12" s="6" customFormat="1" ht="74.25" customHeight="1" thickBot="1">
      <c r="A35" s="144" t="s">
        <v>36</v>
      </c>
      <c r="B35" s="46">
        <v>0</v>
      </c>
      <c r="C35" s="95">
        <v>0</v>
      </c>
      <c r="D35" s="46">
        <v>0</v>
      </c>
      <c r="E35" s="46">
        <v>0</v>
      </c>
      <c r="F35" s="46">
        <v>0</v>
      </c>
      <c r="G35" s="86">
        <f t="shared" si="30"/>
        <v>0</v>
      </c>
      <c r="H35" s="87">
        <f t="shared" si="25"/>
        <v>0</v>
      </c>
      <c r="I35" s="33" t="s">
        <v>19</v>
      </c>
      <c r="J35" s="33" t="e">
        <f t="shared" si="27"/>
        <v>#DIV/0!</v>
      </c>
      <c r="K35" s="30">
        <f t="shared" si="28"/>
        <v>0</v>
      </c>
      <c r="L35" s="121" t="e">
        <f t="shared" si="29"/>
        <v>#DIV/0!</v>
      </c>
    </row>
    <row r="36" spans="1:12" ht="12.75" customHeight="1" thickBot="1">
      <c r="A36" s="24" t="s">
        <v>4</v>
      </c>
      <c r="B36" s="32">
        <f>B26+B28</f>
        <v>55636.6</v>
      </c>
      <c r="C36" s="52">
        <f>C26+C28</f>
        <v>61765.4</v>
      </c>
      <c r="D36" s="52">
        <f>D26+D28</f>
        <v>84049.1</v>
      </c>
      <c r="E36" s="52">
        <f>E26+E28</f>
        <v>57002.899999999994</v>
      </c>
      <c r="F36" s="32">
        <f>F26+F28</f>
        <v>54617.9</v>
      </c>
      <c r="G36" s="41">
        <f>G28+G26</f>
        <v>1</v>
      </c>
      <c r="H36" s="52">
        <f>F36-E36</f>
        <v>-2384.9999999999927</v>
      </c>
      <c r="I36" s="42">
        <f>F36/D36</f>
        <v>0.64983325222994648</v>
      </c>
      <c r="J36" s="42">
        <f>F36/E36</f>
        <v>0.95816002343740414</v>
      </c>
      <c r="K36" s="32">
        <f>F36-B36</f>
        <v>-1018.6999999999971</v>
      </c>
      <c r="L36" s="107">
        <f>F36/B36-100%</f>
        <v>-1.8309889533148938E-2</v>
      </c>
    </row>
    <row r="37" spans="1:12">
      <c r="A37" s="16"/>
      <c r="B37" s="17"/>
      <c r="C37" s="17"/>
      <c r="D37" s="18"/>
      <c r="E37" s="18"/>
      <c r="F37" s="18"/>
      <c r="G37" s="19"/>
      <c r="H37" s="19"/>
      <c r="I37" s="19"/>
      <c r="J37" s="18"/>
      <c r="K37" s="18"/>
      <c r="L37" s="21"/>
    </row>
  </sheetData>
  <mergeCells count="14">
    <mergeCell ref="A4:A5"/>
    <mergeCell ref="A2:L2"/>
    <mergeCell ref="F3:J3"/>
    <mergeCell ref="F4:F5"/>
    <mergeCell ref="E4:E5"/>
    <mergeCell ref="G4:G5"/>
    <mergeCell ref="I4:J4"/>
    <mergeCell ref="H4:H5"/>
    <mergeCell ref="N12:P12"/>
    <mergeCell ref="J1:L1"/>
    <mergeCell ref="K4:L4"/>
    <mergeCell ref="C4:C5"/>
    <mergeCell ref="B4:B5"/>
    <mergeCell ref="D4:D5"/>
  </mergeCells>
  <phoneticPr fontId="0" type="noConversion"/>
  <pageMargins left="0.59055118110236227" right="0.39370078740157483" top="0.78740157480314965" bottom="0" header="0" footer="0.11811023622047245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 доходы</vt:lpstr>
      <vt:lpstr>'Приложение 1 доходы'!Область_печати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User</cp:lastModifiedBy>
  <cp:lastPrinted>2025-10-03T09:04:00Z</cp:lastPrinted>
  <dcterms:created xsi:type="dcterms:W3CDTF">2007-02-19T15:18:48Z</dcterms:created>
  <dcterms:modified xsi:type="dcterms:W3CDTF">2025-10-14T08:45:08Z</dcterms:modified>
</cp:coreProperties>
</file>