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-15" windowWidth="20730" windowHeight="11025" tabRatio="964"/>
  </bookViews>
  <sheets>
    <sheet name="Приложение 1 доходы" sheetId="1" r:id="rId1"/>
  </sheets>
  <definedNames>
    <definedName name="_xlnm.Print_Area" localSheetId="0">'Приложение 1 доходы'!$A$1:$L$36</definedName>
  </definedNames>
  <calcPr calcId="124519"/>
</workbook>
</file>

<file path=xl/calcChain.xml><?xml version="1.0" encoding="utf-8"?>
<calcChain xmlns="http://schemas.openxmlformats.org/spreadsheetml/2006/main">
  <c r="L25" i="1"/>
  <c r="K25"/>
  <c r="J25"/>
  <c r="I25"/>
  <c r="H25"/>
  <c r="E28" l="1"/>
  <c r="E16"/>
  <c r="E6"/>
  <c r="J35"/>
  <c r="J34"/>
  <c r="I30"/>
  <c r="J30"/>
  <c r="J24"/>
  <c r="J23"/>
  <c r="J17"/>
  <c r="J18"/>
  <c r="I24"/>
  <c r="I23"/>
  <c r="L14"/>
  <c r="L15"/>
  <c r="K14"/>
  <c r="K15"/>
  <c r="J14"/>
  <c r="J15"/>
  <c r="I14"/>
  <c r="I15"/>
  <c r="H14"/>
  <c r="H15"/>
  <c r="B6"/>
  <c r="L35"/>
  <c r="L17"/>
  <c r="L18"/>
  <c r="L19"/>
  <c r="D16"/>
  <c r="F16"/>
  <c r="E26" l="1"/>
  <c r="B16"/>
  <c r="L30" l="1"/>
  <c r="L20"/>
  <c r="J33"/>
  <c r="I33"/>
  <c r="B28"/>
  <c r="B26" l="1"/>
  <c r="B36" s="1"/>
  <c r="L21"/>
  <c r="J20"/>
  <c r="K20"/>
  <c r="I20"/>
  <c r="H20"/>
  <c r="L33" l="1"/>
  <c r="L34"/>
  <c r="L9"/>
  <c r="I17"/>
  <c r="I18"/>
  <c r="I19"/>
  <c r="I21"/>
  <c r="L22" l="1"/>
  <c r="K13"/>
  <c r="K10"/>
  <c r="K11"/>
  <c r="K12"/>
  <c r="L11"/>
  <c r="L12"/>
  <c r="L13"/>
  <c r="L10"/>
  <c r="L8"/>
  <c r="K9"/>
  <c r="J9"/>
  <c r="I9"/>
  <c r="H9"/>
  <c r="J21" l="1"/>
  <c r="J22"/>
  <c r="J11"/>
  <c r="J8"/>
  <c r="I8"/>
  <c r="C6"/>
  <c r="L23" l="1"/>
  <c r="L31" l="1"/>
  <c r="L32"/>
  <c r="F28"/>
  <c r="F6"/>
  <c r="K8"/>
  <c r="J10"/>
  <c r="J12"/>
  <c r="J13"/>
  <c r="I10"/>
  <c r="I11"/>
  <c r="I12"/>
  <c r="I13"/>
  <c r="L6" l="1"/>
  <c r="H8"/>
  <c r="H22"/>
  <c r="H23"/>
  <c r="L24"/>
  <c r="K19"/>
  <c r="K21"/>
  <c r="K22"/>
  <c r="K23"/>
  <c r="K24"/>
  <c r="K34"/>
  <c r="K35"/>
  <c r="I22"/>
  <c r="C28"/>
  <c r="D28"/>
  <c r="H35"/>
  <c r="L16" l="1"/>
  <c r="G14"/>
  <c r="G15"/>
  <c r="K30"/>
  <c r="K18"/>
  <c r="K17"/>
  <c r="H21"/>
  <c r="H18"/>
  <c r="H17"/>
  <c r="C16" l="1"/>
  <c r="I31"/>
  <c r="H34"/>
  <c r="H31"/>
  <c r="H32"/>
  <c r="H33"/>
  <c r="H30"/>
  <c r="H29"/>
  <c r="H24"/>
  <c r="H19"/>
  <c r="H11"/>
  <c r="H12"/>
  <c r="H13"/>
  <c r="H10"/>
  <c r="H7"/>
  <c r="J32"/>
  <c r="J31"/>
  <c r="J29"/>
  <c r="J7"/>
  <c r="I7"/>
  <c r="I32"/>
  <c r="I29"/>
  <c r="K7"/>
  <c r="L7"/>
  <c r="K29"/>
  <c r="L29"/>
  <c r="K31"/>
  <c r="K32"/>
  <c r="K33"/>
  <c r="D6"/>
  <c r="J16"/>
  <c r="I16" l="1"/>
  <c r="K16"/>
  <c r="F26"/>
  <c r="F36" s="1"/>
  <c r="G25" s="1"/>
  <c r="C26"/>
  <c r="L28"/>
  <c r="I28"/>
  <c r="H28"/>
  <c r="J28"/>
  <c r="H16"/>
  <c r="D26"/>
  <c r="D36" s="1"/>
  <c r="I6"/>
  <c r="J6"/>
  <c r="H6"/>
  <c r="K28"/>
  <c r="K6"/>
  <c r="G6" l="1"/>
  <c r="G16"/>
  <c r="G20"/>
  <c r="G9"/>
  <c r="G33"/>
  <c r="G32"/>
  <c r="G7"/>
  <c r="G34"/>
  <c r="G8"/>
  <c r="G10"/>
  <c r="G21"/>
  <c r="G13"/>
  <c r="G31"/>
  <c r="G22"/>
  <c r="G12"/>
  <c r="G24"/>
  <c r="G11"/>
  <c r="G23"/>
  <c r="G30"/>
  <c r="G35"/>
  <c r="G18"/>
  <c r="G29"/>
  <c r="H26"/>
  <c r="L26"/>
  <c r="E36"/>
  <c r="H36" s="1"/>
  <c r="I26"/>
  <c r="J26"/>
  <c r="I36"/>
  <c r="G17"/>
  <c r="G19"/>
  <c r="K36"/>
  <c r="K26"/>
  <c r="G28" l="1"/>
  <c r="J36"/>
  <c r="L36"/>
  <c r="G26" l="1"/>
  <c r="G36" s="1"/>
  <c r="C36" l="1"/>
</calcChain>
</file>

<file path=xl/sharedStrings.xml><?xml version="1.0" encoding="utf-8"?>
<sst xmlns="http://schemas.openxmlformats.org/spreadsheetml/2006/main" count="49" uniqueCount="46">
  <si>
    <t>Налог на доходы физических лиц</t>
  </si>
  <si>
    <t>Единый сельскохозяйственный налог</t>
  </si>
  <si>
    <t>Земельный налог</t>
  </si>
  <si>
    <t>Безвозмездные поступления</t>
  </si>
  <si>
    <t>ВСЕГО ДОХОДОВ</t>
  </si>
  <si>
    <t>сумма</t>
  </si>
  <si>
    <t>Налоговые доходы</t>
  </si>
  <si>
    <t>Неналоговые доходы</t>
  </si>
  <si>
    <t>Государственная пошлина</t>
  </si>
  <si>
    <t>Всего налоговых и неналоговых доходов</t>
  </si>
  <si>
    <t>Дотации</t>
  </si>
  <si>
    <t>Субсидии</t>
  </si>
  <si>
    <t>Субвенции</t>
  </si>
  <si>
    <t>Иные межбюджетные трансферты</t>
  </si>
  <si>
    <t>Налог на имущество физических лиц</t>
  </si>
  <si>
    <t>Задолженность и перерасчеты по отмененным налогам, сборам и иным обязательным платежам</t>
  </si>
  <si>
    <t>Прочие неналоговые доходы</t>
  </si>
  <si>
    <t>Прочие безвозмездные поступления</t>
  </si>
  <si>
    <t>Наименование показателя</t>
  </si>
  <si>
    <t>-</t>
  </si>
  <si>
    <t>Доля в сумме доходов, %</t>
  </si>
  <si>
    <t>темп прироста</t>
  </si>
  <si>
    <t xml:space="preserve">Доходы от сдачи в аренду имущества, находящегося в оперативном управлении органов управления поселений и созданных ими учреждений </t>
  </si>
  <si>
    <t>Прочие поступления от использования имущества,находящегося в собственности поселений</t>
  </si>
  <si>
    <t>(тыс.рублей)</t>
  </si>
  <si>
    <t>Доходы от уплаты акцизов</t>
  </si>
  <si>
    <t xml:space="preserve">Доходы бюджетов поселений от возврата остатка субсидий,  субвенций и иных межбюджетных трансфертов, имеющих целевое назначение пр. лет </t>
  </si>
  <si>
    <t>Уточненные бюджетные назначения, утвержденные на отчетную дату                    (ф. 0503117)</t>
  </si>
  <si>
    <t>Прочие поступления от использования имущества,  находящегося в собственности сельскх поселений (за искл.имущества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</si>
  <si>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</si>
  <si>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Доходы, получаемые в виде арендной платы,а также средства от продажи права на заключение договоров аренды за земли,находящиеся в собственности сельских поселений (за искл. зем.участков муниципальных бюджетных и автономных учреждений)</t>
  </si>
  <si>
    <t>Доходы от сдачи в аренду имущества, составляющего казну сельских поселений (за исключением земельных участков)</t>
  </si>
  <si>
    <t>Налог, взимаемый в связи с применением упрощенной системы налогообложения</t>
  </si>
  <si>
    <t xml:space="preserve">Отклонение  показателей  исполнения бюджета за 2024 года относительно уточненных бюджетных назначений на  2025, тыс.руб.  </t>
  </si>
  <si>
    <t>на 2025 год, %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</si>
  <si>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</si>
  <si>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Бюджетные назначения на 2025год  (решение       от 27.12.2024 №2)</t>
  </si>
  <si>
    <t xml:space="preserve">ИНФОРМАЦИЯ  ПО  ДОХОДАМ  МЕСТНОГО  БЮДЖЕТА   за  2025 год                                                                                                                                                                                                                                           </t>
  </si>
  <si>
    <t>Инициативные платежи, зачисляемые в бюджеты  сельских поселений</t>
  </si>
  <si>
    <t>Показатели кассового исполнения за  12 мес       2024 г</t>
  </si>
  <si>
    <t>Уточненные бюджетные назначения на 2025 год (решение от 29.12.2025       №1)</t>
  </si>
  <si>
    <t>Показатели кассового исполнения  за  12 мес 2025 год                      (ф. 0503117)</t>
  </si>
  <si>
    <t>Прочие доходы от компенсации затрат бюджетов сельских поселений</t>
  </si>
  <si>
    <t>Исполнение бюджета   за  2025  год относительно уточненных бюджетных назначений</t>
  </si>
  <si>
    <t>на   2025 год, %</t>
  </si>
  <si>
    <t>Отклонение  показателей  исполнения бюджета за 2025 год относительно 2024 года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</si>
</sst>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#,##0.0_р_."/>
    <numFmt numFmtId="167" formatCode="0.0%"/>
    <numFmt numFmtId="168" formatCode="_-* #,##0.0_р_._-;\-* #,##0.0_р_._-;_-* &quot;-&quot;??_р_._-;_-@_-"/>
  </numFmts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166" fontId="2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2" fillId="0" borderId="0" xfId="0" applyFont="1" applyFill="1"/>
    <xf numFmtId="0" fontId="3" fillId="0" borderId="0" xfId="0" applyFont="1" applyFill="1"/>
    <xf numFmtId="166" fontId="3" fillId="0" borderId="0" xfId="0" applyNumberFormat="1" applyFont="1"/>
    <xf numFmtId="167" fontId="3" fillId="0" borderId="0" xfId="0" applyNumberFormat="1" applyFont="1"/>
    <xf numFmtId="167" fontId="3" fillId="0" borderId="0" xfId="1" applyNumberFormat="1" applyFont="1"/>
    <xf numFmtId="168" fontId="3" fillId="0" borderId="0" xfId="2" applyNumberFormat="1" applyFont="1"/>
    <xf numFmtId="0" fontId="2" fillId="0" borderId="0" xfId="0" applyFont="1" applyBorder="1" applyAlignment="1">
      <alignment horizontal="center" wrapText="1"/>
    </xf>
    <xf numFmtId="168" fontId="2" fillId="0" borderId="0" xfId="2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Border="1"/>
    <xf numFmtId="168" fontId="3" fillId="0" borderId="0" xfId="2" applyNumberFormat="1" applyFont="1" applyBorder="1"/>
    <xf numFmtId="166" fontId="3" fillId="0" borderId="0" xfId="0" applyNumberFormat="1" applyFont="1" applyBorder="1"/>
    <xf numFmtId="167" fontId="3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167" fontId="3" fillId="0" borderId="0" xfId="1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6" fontId="3" fillId="0" borderId="8" xfId="0" applyNumberFormat="1" applyFont="1" applyFill="1" applyBorder="1" applyAlignment="1">
      <alignment horizontal="right" vertical="center"/>
    </xf>
    <xf numFmtId="167" fontId="3" fillId="0" borderId="8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 applyAlignment="1">
      <alignment horizontal="right" vertical="center"/>
    </xf>
    <xf numFmtId="166" fontId="3" fillId="0" borderId="10" xfId="0" applyNumberFormat="1" applyFont="1" applyFill="1" applyBorder="1" applyAlignment="1">
      <alignment horizontal="right" vertical="center"/>
    </xf>
    <xf numFmtId="167" fontId="3" fillId="0" borderId="10" xfId="0" applyNumberFormat="1" applyFont="1" applyFill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 vertical="center"/>
    </xf>
    <xf numFmtId="167" fontId="2" fillId="2" borderId="4" xfId="1" applyNumberFormat="1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horizontal="right" vertical="center"/>
    </xf>
    <xf numFmtId="165" fontId="3" fillId="0" borderId="18" xfId="0" applyNumberFormat="1" applyFont="1" applyFill="1" applyBorder="1" applyAlignment="1">
      <alignment horizontal="right" vertical="center"/>
    </xf>
    <xf numFmtId="165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horizontal="right" vertical="center"/>
    </xf>
    <xf numFmtId="167" fontId="3" fillId="0" borderId="15" xfId="1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167" fontId="3" fillId="0" borderId="14" xfId="1" applyNumberFormat="1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right" vertical="center"/>
    </xf>
    <xf numFmtId="165" fontId="4" fillId="4" borderId="22" xfId="2" applyNumberFormat="1" applyFont="1" applyFill="1" applyBorder="1" applyAlignment="1">
      <alignment horizontal="right" vertical="center"/>
    </xf>
    <xf numFmtId="166" fontId="2" fillId="2" borderId="4" xfId="2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3" fillId="0" borderId="15" xfId="0" applyNumberFormat="1" applyFont="1" applyFill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right" vertical="center"/>
    </xf>
    <xf numFmtId="165" fontId="2" fillId="0" borderId="22" xfId="0" applyNumberFormat="1" applyFont="1" applyFill="1" applyBorder="1" applyAlignment="1">
      <alignment horizontal="right" vertical="center"/>
    </xf>
    <xf numFmtId="167" fontId="4" fillId="0" borderId="22" xfId="1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 vertical="center"/>
    </xf>
    <xf numFmtId="167" fontId="4" fillId="0" borderId="23" xfId="1" applyNumberFormat="1" applyFont="1" applyFill="1" applyBorder="1" applyAlignment="1">
      <alignment horizontal="right" vertical="center"/>
    </xf>
    <xf numFmtId="167" fontId="6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5" fontId="3" fillId="0" borderId="29" xfId="0" applyNumberFormat="1" applyFont="1" applyFill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7" fontId="3" fillId="0" borderId="26" xfId="1" applyNumberFormat="1" applyFont="1" applyFill="1" applyBorder="1" applyAlignment="1">
      <alignment horizontal="right" vertical="center"/>
    </xf>
    <xf numFmtId="165" fontId="3" fillId="5" borderId="8" xfId="0" applyNumberFormat="1" applyFont="1" applyFill="1" applyBorder="1" applyAlignment="1">
      <alignment horizontal="right" vertical="center"/>
    </xf>
    <xf numFmtId="167" fontId="3" fillId="0" borderId="9" xfId="0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wrapText="1"/>
    </xf>
    <xf numFmtId="165" fontId="4" fillId="3" borderId="4" xfId="2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7" fontId="4" fillId="3" borderId="4" xfId="0" applyNumberFormat="1" applyFont="1" applyFill="1" applyBorder="1" applyAlignment="1">
      <alignment horizontal="right" vertical="center"/>
    </xf>
    <xf numFmtId="167" fontId="4" fillId="3" borderId="4" xfId="1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horizontal="right" vertical="center"/>
    </xf>
    <xf numFmtId="167" fontId="4" fillId="3" borderId="7" xfId="1" applyNumberFormat="1" applyFont="1" applyFill="1" applyBorder="1" applyAlignment="1">
      <alignment horizontal="right" vertical="center"/>
    </xf>
    <xf numFmtId="167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vertical="center"/>
    </xf>
    <xf numFmtId="165" fontId="4" fillId="4" borderId="4" xfId="2" applyNumberFormat="1" applyFont="1" applyFill="1" applyBorder="1" applyAlignment="1">
      <alignment horizontal="right" vertical="center"/>
    </xf>
    <xf numFmtId="167" fontId="4" fillId="6" borderId="4" xfId="1" applyNumberFormat="1" applyFont="1" applyFill="1" applyBorder="1" applyAlignment="1">
      <alignment horizontal="right" vertical="center"/>
    </xf>
    <xf numFmtId="166" fontId="4" fillId="4" borderId="4" xfId="0" applyNumberFormat="1" applyFont="1" applyFill="1" applyBorder="1" applyAlignment="1">
      <alignment horizontal="right" vertical="center"/>
    </xf>
    <xf numFmtId="167" fontId="4" fillId="6" borderId="7" xfId="1" applyNumberFormat="1" applyFont="1" applyFill="1" applyBorder="1" applyAlignment="1">
      <alignment horizontal="right" vertical="center"/>
    </xf>
    <xf numFmtId="165" fontId="3" fillId="0" borderId="32" xfId="0" applyNumberFormat="1" applyFont="1" applyFill="1" applyBorder="1" applyAlignment="1">
      <alignment horizontal="right" vertical="center"/>
    </xf>
    <xf numFmtId="165" fontId="3" fillId="0" borderId="33" xfId="0" applyNumberFormat="1" applyFont="1" applyFill="1" applyBorder="1" applyAlignment="1">
      <alignment horizontal="right" vertical="center"/>
    </xf>
    <xf numFmtId="165" fontId="3" fillId="5" borderId="33" xfId="0" applyNumberFormat="1" applyFont="1" applyFill="1" applyBorder="1" applyAlignment="1">
      <alignment horizontal="right" vertical="center"/>
    </xf>
    <xf numFmtId="166" fontId="3" fillId="0" borderId="18" xfId="0" applyNumberFormat="1" applyFont="1" applyFill="1" applyBorder="1" applyAlignment="1">
      <alignment horizontal="right" vertical="center"/>
    </xf>
    <xf numFmtId="167" fontId="2" fillId="0" borderId="27" xfId="0" applyNumberFormat="1" applyFont="1" applyFill="1" applyBorder="1" applyAlignment="1">
      <alignment horizontal="right" vertical="center"/>
    </xf>
    <xf numFmtId="167" fontId="4" fillId="6" borderId="31" xfId="0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3" fillId="0" borderId="34" xfId="0" applyNumberFormat="1" applyFont="1" applyFill="1" applyBorder="1" applyAlignment="1">
      <alignment horizontal="right" vertical="center"/>
    </xf>
    <xf numFmtId="165" fontId="3" fillId="0" borderId="35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6" fontId="3" fillId="0" borderId="36" xfId="0" applyNumberFormat="1" applyFont="1" applyFill="1" applyBorder="1" applyAlignment="1">
      <alignment horizontal="right" vertical="center"/>
    </xf>
    <xf numFmtId="167" fontId="3" fillId="0" borderId="37" xfId="1" applyNumberFormat="1" applyFont="1" applyFill="1" applyBorder="1" applyAlignment="1">
      <alignment horizontal="right" vertical="center"/>
    </xf>
    <xf numFmtId="167" fontId="2" fillId="2" borderId="7" xfId="1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 wrapText="1"/>
    </xf>
    <xf numFmtId="167" fontId="3" fillId="0" borderId="36" xfId="0" applyNumberFormat="1" applyFont="1" applyFill="1" applyBorder="1" applyAlignment="1">
      <alignment horizontal="right" vertical="center"/>
    </xf>
    <xf numFmtId="165" fontId="3" fillId="0" borderId="36" xfId="0" applyNumberFormat="1" applyFont="1" applyBorder="1" applyAlignment="1">
      <alignment horizontal="right" vertical="center"/>
    </xf>
    <xf numFmtId="167" fontId="3" fillId="0" borderId="36" xfId="1" applyNumberFormat="1" applyFont="1" applyFill="1" applyBorder="1" applyAlignment="1">
      <alignment horizontal="right" vertical="center"/>
    </xf>
    <xf numFmtId="167" fontId="4" fillId="7" borderId="7" xfId="1" applyNumberFormat="1" applyFont="1" applyFill="1" applyBorder="1" applyAlignment="1">
      <alignment horizontal="right" vertical="center"/>
    </xf>
    <xf numFmtId="167" fontId="3" fillId="8" borderId="14" xfId="1" applyNumberFormat="1" applyFont="1" applyFill="1" applyBorder="1" applyAlignment="1">
      <alignment horizontal="right" vertical="center"/>
    </xf>
    <xf numFmtId="167" fontId="3" fillId="7" borderId="14" xfId="1" applyNumberFormat="1" applyFont="1" applyFill="1" applyBorder="1" applyAlignment="1">
      <alignment horizontal="right" vertical="center"/>
    </xf>
    <xf numFmtId="167" fontId="3" fillId="8" borderId="36" xfId="1" applyNumberFormat="1" applyFont="1" applyFill="1" applyBorder="1" applyAlignment="1">
      <alignment horizontal="right" vertical="center"/>
    </xf>
    <xf numFmtId="167" fontId="3" fillId="9" borderId="9" xfId="1" applyNumberFormat="1" applyFont="1" applyFill="1" applyBorder="1" applyAlignment="1">
      <alignment horizontal="right" vertical="center"/>
    </xf>
    <xf numFmtId="167" fontId="3" fillId="0" borderId="9" xfId="1" applyNumberFormat="1" applyFont="1" applyFill="1" applyBorder="1" applyAlignment="1">
      <alignment horizontal="right" vertical="center"/>
    </xf>
    <xf numFmtId="167" fontId="3" fillId="0" borderId="23" xfId="1" applyNumberFormat="1" applyFont="1" applyFill="1" applyBorder="1" applyAlignment="1">
      <alignment horizontal="right" vertical="center"/>
    </xf>
    <xf numFmtId="167" fontId="2" fillId="3" borderId="7" xfId="1" applyNumberFormat="1" applyFont="1" applyFill="1" applyBorder="1" applyAlignment="1">
      <alignment horizontal="right" vertical="center"/>
    </xf>
    <xf numFmtId="167" fontId="2" fillId="9" borderId="24" xfId="1" applyNumberFormat="1" applyFont="1" applyFill="1" applyBorder="1" applyAlignment="1">
      <alignment horizontal="right" vertical="center"/>
    </xf>
    <xf numFmtId="167" fontId="3" fillId="0" borderId="24" xfId="1" applyNumberFormat="1" applyFont="1" applyFill="1" applyBorder="1" applyAlignment="1">
      <alignment horizontal="right" vertical="center"/>
    </xf>
    <xf numFmtId="165" fontId="3" fillId="7" borderId="10" xfId="0" applyNumberFormat="1" applyFont="1" applyFill="1" applyBorder="1" applyAlignment="1">
      <alignment horizontal="right" vertical="center"/>
    </xf>
    <xf numFmtId="167" fontId="4" fillId="9" borderId="4" xfId="0" applyNumberFormat="1" applyFont="1" applyFill="1" applyBorder="1" applyAlignment="1">
      <alignment horizontal="right" vertical="center"/>
    </xf>
    <xf numFmtId="165" fontId="3" fillId="0" borderId="38" xfId="0" applyNumberFormat="1" applyFont="1" applyFill="1" applyBorder="1" applyAlignment="1">
      <alignment horizontal="right" vertical="center"/>
    </xf>
    <xf numFmtId="167" fontId="3" fillId="7" borderId="18" xfId="1" applyNumberFormat="1" applyFont="1" applyFill="1" applyBorder="1" applyAlignment="1">
      <alignment horizontal="right" vertical="center"/>
    </xf>
    <xf numFmtId="167" fontId="4" fillId="3" borderId="22" xfId="1" applyNumberFormat="1" applyFont="1" applyFill="1" applyBorder="1" applyAlignment="1">
      <alignment horizontal="right" vertical="center"/>
    </xf>
    <xf numFmtId="167" fontId="3" fillId="7" borderId="8" xfId="1" applyNumberFormat="1" applyFont="1" applyFill="1" applyBorder="1" applyAlignment="1">
      <alignment horizontal="right" vertical="center"/>
    </xf>
    <xf numFmtId="165" fontId="3" fillId="0" borderId="39" xfId="0" applyNumberFormat="1" applyFont="1" applyBorder="1" applyAlignment="1">
      <alignment horizontal="right" vertical="center"/>
    </xf>
    <xf numFmtId="167" fontId="3" fillId="7" borderId="36" xfId="1" applyNumberFormat="1" applyFont="1" applyFill="1" applyBorder="1" applyAlignment="1">
      <alignment horizontal="right" vertical="center"/>
    </xf>
    <xf numFmtId="165" fontId="3" fillId="5" borderId="39" xfId="0" applyNumberFormat="1" applyFont="1" applyFill="1" applyBorder="1" applyAlignment="1">
      <alignment horizontal="right" vertical="center"/>
    </xf>
    <xf numFmtId="166" fontId="3" fillId="0" borderId="39" xfId="0" applyNumberFormat="1" applyFont="1" applyFill="1" applyBorder="1" applyAlignment="1">
      <alignment horizontal="right" vertical="center"/>
    </xf>
    <xf numFmtId="165" fontId="3" fillId="0" borderId="39" xfId="0" applyNumberFormat="1" applyFont="1" applyFill="1" applyBorder="1" applyAlignment="1">
      <alignment horizontal="right" vertical="center"/>
    </xf>
    <xf numFmtId="166" fontId="3" fillId="0" borderId="40" xfId="0" applyNumberFormat="1" applyFont="1" applyFill="1" applyBorder="1" applyAlignment="1">
      <alignment horizontal="right" vertical="center"/>
    </xf>
    <xf numFmtId="167" fontId="3" fillId="0" borderId="22" xfId="1" applyNumberFormat="1" applyFont="1" applyFill="1" applyBorder="1" applyAlignment="1">
      <alignment horizontal="right" vertical="center"/>
    </xf>
    <xf numFmtId="165" fontId="3" fillId="0" borderId="3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167" fontId="3" fillId="7" borderId="24" xfId="1" applyNumberFormat="1" applyFont="1" applyFill="1" applyBorder="1" applyAlignment="1">
      <alignment horizontal="right" vertical="center"/>
    </xf>
    <xf numFmtId="167" fontId="3" fillId="0" borderId="10" xfId="1" applyNumberFormat="1" applyFont="1" applyFill="1" applyBorder="1" applyAlignment="1">
      <alignment horizontal="right" vertical="center"/>
    </xf>
    <xf numFmtId="165" fontId="3" fillId="7" borderId="8" xfId="0" applyNumberFormat="1" applyFont="1" applyFill="1" applyBorder="1" applyAlignment="1">
      <alignment horizontal="right" vertical="center"/>
    </xf>
    <xf numFmtId="165" fontId="3" fillId="7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3" fillId="0" borderId="8" xfId="0" applyFont="1" applyFill="1" applyBorder="1" applyAlignment="1">
      <alignment vertical="top" wrapText="1"/>
    </xf>
    <xf numFmtId="166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166" fontId="6" fillId="7" borderId="10" xfId="0" applyNumberFormat="1" applyFont="1" applyFill="1" applyBorder="1" applyAlignment="1">
      <alignment horizontal="center" vertical="center" wrapText="1"/>
    </xf>
    <xf numFmtId="166" fontId="6" fillId="7" borderId="9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8"/>
    <pageSetUpPr fitToPage="1"/>
  </sheetPr>
  <dimension ref="A1:P37"/>
  <sheetViews>
    <sheetView tabSelected="1" zoomScale="90" zoomScaleNormal="90" workbookViewId="0">
      <pane xSplit="1" ySplit="5" topLeftCell="B6" activePane="bottomRight" state="frozen"/>
      <selection pane="topRight" activeCell="D1" sqref="D1"/>
      <selection pane="bottomLeft" activeCell="A10" sqref="A10"/>
      <selection pane="bottomRight" activeCell="F40" sqref="F40"/>
    </sheetView>
  </sheetViews>
  <sheetFormatPr defaultColWidth="9.140625" defaultRowHeight="12.75"/>
  <cols>
    <col min="1" max="1" width="44.28515625" style="4" customWidth="1"/>
    <col min="2" max="3" width="12.7109375" style="10" customWidth="1"/>
    <col min="4" max="4" width="12.7109375" style="7" customWidth="1"/>
    <col min="5" max="6" width="13.7109375" style="7" customWidth="1"/>
    <col min="7" max="7" width="8.85546875" style="8" customWidth="1"/>
    <col min="8" max="8" width="18.140625" style="8" customWidth="1"/>
    <col min="9" max="9" width="10.140625" style="8" customWidth="1"/>
    <col min="10" max="10" width="15.140625" style="7" customWidth="1"/>
    <col min="11" max="11" width="12.28515625" style="7" customWidth="1"/>
    <col min="12" max="12" width="15.28515625" style="9" customWidth="1"/>
    <col min="13" max="16384" width="9.140625" style="4"/>
  </cols>
  <sheetData>
    <row r="1" spans="1:16" ht="17.25" customHeight="1">
      <c r="A1" s="11"/>
      <c r="B1" s="12"/>
      <c r="C1" s="12"/>
      <c r="D1" s="1"/>
      <c r="E1" s="1"/>
      <c r="F1" s="2"/>
      <c r="G1" s="3"/>
      <c r="H1" s="3"/>
      <c r="I1" s="3"/>
      <c r="J1" s="147"/>
      <c r="K1" s="147"/>
      <c r="L1" s="147"/>
    </row>
    <row r="2" spans="1:16" ht="12" customHeight="1">
      <c r="A2" s="154" t="s">
        <v>37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6" ht="12.75" customHeight="1" thickBot="1">
      <c r="A3" s="16"/>
      <c r="B3" s="17"/>
      <c r="C3" s="17"/>
      <c r="D3" s="18"/>
      <c r="E3" s="18"/>
      <c r="F3" s="155"/>
      <c r="G3" s="155"/>
      <c r="H3" s="155"/>
      <c r="I3" s="155"/>
      <c r="J3" s="155"/>
      <c r="K3" s="20"/>
      <c r="L3" s="36" t="s">
        <v>24</v>
      </c>
    </row>
    <row r="4" spans="1:16" ht="76.5" customHeight="1">
      <c r="A4" s="152" t="s">
        <v>18</v>
      </c>
      <c r="B4" s="162" t="s">
        <v>39</v>
      </c>
      <c r="C4" s="150" t="s">
        <v>36</v>
      </c>
      <c r="D4" s="150" t="s">
        <v>40</v>
      </c>
      <c r="E4" s="156" t="s">
        <v>27</v>
      </c>
      <c r="F4" s="156" t="s">
        <v>41</v>
      </c>
      <c r="G4" s="158" t="s">
        <v>20</v>
      </c>
      <c r="H4" s="160" t="s">
        <v>33</v>
      </c>
      <c r="I4" s="158" t="s">
        <v>43</v>
      </c>
      <c r="J4" s="158"/>
      <c r="K4" s="148" t="s">
        <v>45</v>
      </c>
      <c r="L4" s="149"/>
    </row>
    <row r="5" spans="1:16" ht="44.25" customHeight="1" thickBot="1">
      <c r="A5" s="153"/>
      <c r="B5" s="163"/>
      <c r="C5" s="151"/>
      <c r="D5" s="151"/>
      <c r="E5" s="157"/>
      <c r="F5" s="157"/>
      <c r="G5" s="159"/>
      <c r="H5" s="161"/>
      <c r="I5" s="63" t="s">
        <v>34</v>
      </c>
      <c r="J5" s="145" t="s">
        <v>44</v>
      </c>
      <c r="K5" s="64" t="s">
        <v>5</v>
      </c>
      <c r="L5" s="65" t="s">
        <v>21</v>
      </c>
    </row>
    <row r="6" spans="1:16" s="13" customFormat="1" ht="15.75" customHeight="1" thickBot="1">
      <c r="A6" s="26" t="s">
        <v>6</v>
      </c>
      <c r="B6" s="53">
        <f>SUM(B7:B15)</f>
        <v>4799.4999999999991</v>
      </c>
      <c r="C6" s="53">
        <f>SUM(C7:C15)</f>
        <v>4788.2000000000007</v>
      </c>
      <c r="D6" s="53">
        <f t="shared" ref="D6" si="0">SUM(D7:D15)</f>
        <v>4788.2000000000007</v>
      </c>
      <c r="E6" s="53">
        <f t="shared" ref="E6" si="1">SUM(E7:E15)</f>
        <v>4788.2000000000007</v>
      </c>
      <c r="F6" s="53">
        <f>SUM(F7:F15)</f>
        <v>4074.7999999999993</v>
      </c>
      <c r="G6" s="123">
        <f>F6/$F$36</f>
        <v>4.8619496480133625E-2</v>
      </c>
      <c r="H6" s="81">
        <f t="shared" ref="H6:H15" si="2">F6-E6</f>
        <v>-713.40000000000146</v>
      </c>
      <c r="I6" s="83">
        <f t="shared" ref="I6:I15" si="3">F6/D6</f>
        <v>0.85100872979407682</v>
      </c>
      <c r="J6" s="83">
        <f t="shared" ref="J6:J24" si="4">F6/E6</f>
        <v>0.85100872979407682</v>
      </c>
      <c r="K6" s="84">
        <f t="shared" ref="K6:K26" si="5">F6-B6</f>
        <v>-724.69999999999982</v>
      </c>
      <c r="L6" s="119">
        <f>F6/B6-100%</f>
        <v>-0.15099489530159393</v>
      </c>
    </row>
    <row r="7" spans="1:16" ht="13.5" customHeight="1">
      <c r="A7" s="25" t="s">
        <v>0</v>
      </c>
      <c r="B7" s="56">
        <v>1795.3</v>
      </c>
      <c r="C7" s="100">
        <v>1805</v>
      </c>
      <c r="D7" s="100">
        <v>1805</v>
      </c>
      <c r="E7" s="100">
        <v>1805</v>
      </c>
      <c r="F7" s="56">
        <v>1908.5</v>
      </c>
      <c r="G7" s="109">
        <f t="shared" ref="G7:G13" si="6">F7/$F$36</f>
        <v>2.2771745615081732E-2</v>
      </c>
      <c r="H7" s="110">
        <f t="shared" si="2"/>
        <v>103.5</v>
      </c>
      <c r="I7" s="111">
        <f t="shared" si="3"/>
        <v>1.0573407202216067</v>
      </c>
      <c r="J7" s="111">
        <f t="shared" si="4"/>
        <v>1.0573407202216067</v>
      </c>
      <c r="K7" s="105">
        <f t="shared" si="5"/>
        <v>113.20000000000005</v>
      </c>
      <c r="L7" s="106">
        <f>F7/B7-100%</f>
        <v>6.3053528658163049E-2</v>
      </c>
    </row>
    <row r="8" spans="1:16" ht="12" customHeight="1">
      <c r="A8" s="25" t="s">
        <v>25</v>
      </c>
      <c r="B8" s="104">
        <v>485.2</v>
      </c>
      <c r="C8" s="103">
        <v>473.4</v>
      </c>
      <c r="D8" s="103">
        <v>473.4</v>
      </c>
      <c r="E8" s="103">
        <v>473.4</v>
      </c>
      <c r="F8" s="104">
        <v>494.6</v>
      </c>
      <c r="G8" s="31">
        <f t="shared" si="6"/>
        <v>5.9014437417969218E-3</v>
      </c>
      <c r="H8" s="39">
        <f t="shared" si="2"/>
        <v>21.200000000000045</v>
      </c>
      <c r="I8" s="49">
        <f t="shared" si="3"/>
        <v>1.044782425010562</v>
      </c>
      <c r="J8" s="49">
        <f t="shared" si="4"/>
        <v>1.044782425010562</v>
      </c>
      <c r="K8" s="46">
        <f t="shared" si="5"/>
        <v>9.4000000000000341</v>
      </c>
      <c r="L8" s="72">
        <f t="shared" ref="L8:L9" si="7">F8/B8-100%</f>
        <v>1.937345424567205E-2</v>
      </c>
    </row>
    <row r="9" spans="1:16" ht="25.5" customHeight="1">
      <c r="A9" s="25" t="s">
        <v>32</v>
      </c>
      <c r="B9" s="142">
        <v>439.7</v>
      </c>
      <c r="C9" s="103">
        <v>360.2</v>
      </c>
      <c r="D9" s="103">
        <v>360.2</v>
      </c>
      <c r="E9" s="103">
        <v>360.2</v>
      </c>
      <c r="F9" s="142">
        <v>343.2</v>
      </c>
      <c r="G9" s="31">
        <f t="shared" si="6"/>
        <v>4.0949767330867434E-3</v>
      </c>
      <c r="H9" s="39">
        <f t="shared" si="2"/>
        <v>-17</v>
      </c>
      <c r="I9" s="49">
        <f t="shared" si="3"/>
        <v>0.9528039977790117</v>
      </c>
      <c r="J9" s="49">
        <f t="shared" si="4"/>
        <v>0.9528039977790117</v>
      </c>
      <c r="K9" s="46">
        <f t="shared" si="5"/>
        <v>-96.5</v>
      </c>
      <c r="L9" s="72">
        <f t="shared" si="7"/>
        <v>-0.2194678189674778</v>
      </c>
    </row>
    <row r="10" spans="1:16" ht="12" customHeight="1">
      <c r="A10" s="22" t="s">
        <v>1</v>
      </c>
      <c r="B10" s="38">
        <v>1937.1</v>
      </c>
      <c r="C10" s="101">
        <v>2000</v>
      </c>
      <c r="D10" s="101">
        <v>2000</v>
      </c>
      <c r="E10" s="101">
        <v>2000</v>
      </c>
      <c r="F10" s="38">
        <v>1224.9000000000001</v>
      </c>
      <c r="G10" s="31">
        <f t="shared" si="6"/>
        <v>1.4615201049994034E-2</v>
      </c>
      <c r="H10" s="39">
        <f t="shared" si="2"/>
        <v>-775.09999999999991</v>
      </c>
      <c r="I10" s="49">
        <f t="shared" si="3"/>
        <v>0.61245000000000005</v>
      </c>
      <c r="J10" s="49">
        <f t="shared" si="4"/>
        <v>0.61245000000000005</v>
      </c>
      <c r="K10" s="46">
        <f t="shared" si="5"/>
        <v>-712.19999999999982</v>
      </c>
      <c r="L10" s="72">
        <f t="shared" ref="L10:L22" si="8">F10/B10-100%</f>
        <v>-0.36766300139383612</v>
      </c>
    </row>
    <row r="11" spans="1:16" ht="14.25" customHeight="1">
      <c r="A11" s="22" t="s">
        <v>14</v>
      </c>
      <c r="B11" s="38">
        <v>18.100000000000001</v>
      </c>
      <c r="C11" s="101">
        <v>23</v>
      </c>
      <c r="D11" s="101">
        <v>23</v>
      </c>
      <c r="E11" s="101">
        <v>23</v>
      </c>
      <c r="F11" s="38">
        <v>22.7</v>
      </c>
      <c r="G11" s="31">
        <f t="shared" si="6"/>
        <v>2.7085073380264885E-4</v>
      </c>
      <c r="H11" s="39">
        <f t="shared" si="2"/>
        <v>-0.30000000000000071</v>
      </c>
      <c r="I11" s="49">
        <f t="shared" si="3"/>
        <v>0.9869565217391304</v>
      </c>
      <c r="J11" s="49">
        <f t="shared" si="4"/>
        <v>0.9869565217391304</v>
      </c>
      <c r="K11" s="46">
        <f t="shared" si="5"/>
        <v>4.5999999999999979</v>
      </c>
      <c r="L11" s="72">
        <f t="shared" si="8"/>
        <v>0.25414364640883957</v>
      </c>
    </row>
    <row r="12" spans="1:16" s="6" customFormat="1" ht="12.75" customHeight="1">
      <c r="A12" s="23" t="s">
        <v>2</v>
      </c>
      <c r="B12" s="38">
        <v>122.4</v>
      </c>
      <c r="C12" s="93">
        <v>123.6</v>
      </c>
      <c r="D12" s="93">
        <v>123.6</v>
      </c>
      <c r="E12" s="93">
        <v>123.6</v>
      </c>
      <c r="F12" s="38">
        <v>77.7</v>
      </c>
      <c r="G12" s="31">
        <f t="shared" si="6"/>
        <v>9.2709700513065273E-4</v>
      </c>
      <c r="H12" s="39">
        <f t="shared" si="2"/>
        <v>-45.899999999999991</v>
      </c>
      <c r="I12" s="49">
        <f t="shared" si="3"/>
        <v>0.62864077669902918</v>
      </c>
      <c r="J12" s="49">
        <f t="shared" si="4"/>
        <v>0.62864077669902918</v>
      </c>
      <c r="K12" s="46">
        <f t="shared" si="5"/>
        <v>-44.7</v>
      </c>
      <c r="L12" s="72">
        <f t="shared" si="8"/>
        <v>-0.36519607843137258</v>
      </c>
      <c r="N12" s="146"/>
      <c r="O12" s="146"/>
      <c r="P12" s="146"/>
    </row>
    <row r="13" spans="1:16" ht="18" customHeight="1" thickBot="1">
      <c r="A13" s="23" t="s">
        <v>8</v>
      </c>
      <c r="B13" s="50">
        <v>1.7</v>
      </c>
      <c r="C13" s="102">
        <v>3</v>
      </c>
      <c r="D13" s="102">
        <v>3</v>
      </c>
      <c r="E13" s="102">
        <v>3</v>
      </c>
      <c r="F13" s="50">
        <v>3.2</v>
      </c>
      <c r="G13" s="74">
        <f t="shared" si="6"/>
        <v>3.8181601240902042E-5</v>
      </c>
      <c r="H13" s="69">
        <f t="shared" si="2"/>
        <v>0.20000000000000018</v>
      </c>
      <c r="I13" s="49">
        <f t="shared" si="3"/>
        <v>1.0666666666666667</v>
      </c>
      <c r="J13" s="117">
        <f t="shared" si="4"/>
        <v>1.0666666666666667</v>
      </c>
      <c r="K13" s="46">
        <f t="shared" si="5"/>
        <v>1.5000000000000002</v>
      </c>
      <c r="L13" s="121">
        <f t="shared" si="8"/>
        <v>0.88235294117647078</v>
      </c>
    </row>
    <row r="14" spans="1:16" ht="27.6" hidden="1" customHeight="1" thickBot="1">
      <c r="A14" s="27" t="s">
        <v>15</v>
      </c>
      <c r="B14" s="43"/>
      <c r="C14" s="54"/>
      <c r="D14" s="54"/>
      <c r="E14" s="54"/>
      <c r="F14" s="43"/>
      <c r="G14" s="70">
        <f t="shared" ref="G14:G15" si="9">F14/5378</f>
        <v>0</v>
      </c>
      <c r="H14" s="69">
        <f t="shared" si="2"/>
        <v>0</v>
      </c>
      <c r="I14" s="49" t="e">
        <f t="shared" si="3"/>
        <v>#DIV/0!</v>
      </c>
      <c r="J14" s="117" t="e">
        <f t="shared" si="4"/>
        <v>#DIV/0!</v>
      </c>
      <c r="K14" s="46">
        <f t="shared" si="5"/>
        <v>0</v>
      </c>
      <c r="L14" s="121" t="e">
        <f t="shared" si="8"/>
        <v>#DIV/0!</v>
      </c>
    </row>
    <row r="15" spans="1:16" s="6" customFormat="1" ht="27.6" customHeight="1" thickBot="1">
      <c r="A15" s="27" t="s">
        <v>15</v>
      </c>
      <c r="B15" s="44">
        <v>0</v>
      </c>
      <c r="C15" s="48">
        <v>0</v>
      </c>
      <c r="D15" s="48">
        <v>0</v>
      </c>
      <c r="E15" s="48">
        <v>0</v>
      </c>
      <c r="F15" s="44">
        <v>0</v>
      </c>
      <c r="G15" s="57">
        <f t="shared" si="9"/>
        <v>0</v>
      </c>
      <c r="H15" s="69">
        <f t="shared" si="2"/>
        <v>0</v>
      </c>
      <c r="I15" s="49" t="e">
        <f t="shared" si="3"/>
        <v>#DIV/0!</v>
      </c>
      <c r="J15" s="117" t="e">
        <f t="shared" si="4"/>
        <v>#DIV/0!</v>
      </c>
      <c r="K15" s="46">
        <f t="shared" si="5"/>
        <v>0</v>
      </c>
      <c r="L15" s="121" t="e">
        <f t="shared" si="8"/>
        <v>#DIV/0!</v>
      </c>
    </row>
    <row r="16" spans="1:16" s="14" customFormat="1" ht="27.6" customHeight="1" thickBot="1">
      <c r="A16" s="28" t="s">
        <v>7</v>
      </c>
      <c r="B16" s="81">
        <f>SUM(B19:B25)</f>
        <v>974.3</v>
      </c>
      <c r="C16" s="80">
        <f t="shared" ref="C16" si="10">SUM(C17:C24)</f>
        <v>1277.0999999999999</v>
      </c>
      <c r="D16" s="80">
        <f>SUM(D19:D25)</f>
        <v>1373.3</v>
      </c>
      <c r="E16" s="80">
        <f>SUM(E19:E25)</f>
        <v>1373.3</v>
      </c>
      <c r="F16" s="81">
        <f>SUM(F19:F25)</f>
        <v>1315.8</v>
      </c>
      <c r="G16" s="123">
        <f t="shared" ref="G16" si="11">F16/$F$36</f>
        <v>1.5699797160243407E-2</v>
      </c>
      <c r="H16" s="81">
        <f>F16-E16</f>
        <v>-57.5</v>
      </c>
      <c r="I16" s="83">
        <f t="shared" ref="I16:I21" si="12">F16/D16</f>
        <v>0.95813005170028398</v>
      </c>
      <c r="J16" s="116">
        <f t="shared" si="4"/>
        <v>0.95813005170028398</v>
      </c>
      <c r="K16" s="84">
        <f t="shared" si="5"/>
        <v>341.5</v>
      </c>
      <c r="L16" s="120">
        <f t="shared" si="8"/>
        <v>0.35050805706661192</v>
      </c>
    </row>
    <row r="17" spans="1:12" s="6" customFormat="1" ht="56.25" hidden="1" customHeight="1">
      <c r="A17" s="66" t="s">
        <v>22</v>
      </c>
      <c r="B17" s="40"/>
      <c r="C17" s="40"/>
      <c r="D17" s="68"/>
      <c r="E17" s="68"/>
      <c r="F17" s="40"/>
      <c r="G17" s="35">
        <f t="shared" ref="G17:G24" si="13">F17/$F$36</f>
        <v>0</v>
      </c>
      <c r="H17" s="56">
        <f t="shared" ref="H17:H18" si="14">F17-E17</f>
        <v>0</v>
      </c>
      <c r="I17" s="83" t="e">
        <f t="shared" si="12"/>
        <v>#DIV/0!</v>
      </c>
      <c r="J17" s="115" t="e">
        <f t="shared" si="4"/>
        <v>#DIV/0!</v>
      </c>
      <c r="K17" s="34">
        <f t="shared" ref="K17:K24" si="15">F17-B17</f>
        <v>0</v>
      </c>
      <c r="L17" s="120" t="e">
        <f t="shared" si="8"/>
        <v>#DIV/0!</v>
      </c>
    </row>
    <row r="18" spans="1:12" s="6" customFormat="1" ht="37.5" hidden="1" customHeight="1">
      <c r="A18" s="67" t="s">
        <v>23</v>
      </c>
      <c r="B18" s="38"/>
      <c r="C18" s="38"/>
      <c r="D18" s="38"/>
      <c r="E18" s="38"/>
      <c r="F18" s="38"/>
      <c r="G18" s="99">
        <f t="shared" si="13"/>
        <v>0</v>
      </c>
      <c r="H18" s="39">
        <f t="shared" si="14"/>
        <v>0</v>
      </c>
      <c r="I18" s="126" t="e">
        <f t="shared" si="12"/>
        <v>#DIV/0!</v>
      </c>
      <c r="J18" s="113" t="e">
        <f t="shared" si="4"/>
        <v>#DIV/0!</v>
      </c>
      <c r="K18" s="46">
        <f t="shared" si="15"/>
        <v>0</v>
      </c>
      <c r="L18" s="120" t="e">
        <f t="shared" si="8"/>
        <v>#DIV/0!</v>
      </c>
    </row>
    <row r="19" spans="1:12" s="6" customFormat="1" ht="77.25" customHeight="1" thickBot="1">
      <c r="A19" s="137" t="s">
        <v>30</v>
      </c>
      <c r="B19" s="55">
        <v>82.6</v>
      </c>
      <c r="C19" s="55">
        <v>54.9</v>
      </c>
      <c r="D19" s="55">
        <v>54.9</v>
      </c>
      <c r="E19" s="55">
        <v>54.9</v>
      </c>
      <c r="F19" s="55">
        <v>0</v>
      </c>
      <c r="G19" s="98">
        <f t="shared" si="13"/>
        <v>0</v>
      </c>
      <c r="H19" s="124">
        <f>F19-E19</f>
        <v>-54.9</v>
      </c>
      <c r="I19" s="114">
        <f t="shared" si="12"/>
        <v>0</v>
      </c>
      <c r="J19" s="125" t="s">
        <v>19</v>
      </c>
      <c r="K19" s="46">
        <f t="shared" si="15"/>
        <v>-82.6</v>
      </c>
      <c r="L19" s="139">
        <f t="shared" si="8"/>
        <v>-1</v>
      </c>
    </row>
    <row r="20" spans="1:12" s="6" customFormat="1" ht="38.25" customHeight="1" thickBot="1">
      <c r="A20" s="67" t="s">
        <v>31</v>
      </c>
      <c r="B20" s="55">
        <v>60</v>
      </c>
      <c r="C20" s="55">
        <v>44.9</v>
      </c>
      <c r="D20" s="55">
        <v>44.9</v>
      </c>
      <c r="E20" s="55">
        <v>44.9</v>
      </c>
      <c r="F20" s="55">
        <v>50</v>
      </c>
      <c r="G20" s="98">
        <f t="shared" si="13"/>
        <v>5.9658751938909433E-4</v>
      </c>
      <c r="H20" s="124">
        <f>F20-E20</f>
        <v>5.1000000000000014</v>
      </c>
      <c r="I20" s="114">
        <f t="shared" si="12"/>
        <v>1.1135857461024499</v>
      </c>
      <c r="J20" s="117">
        <f t="shared" si="4"/>
        <v>1.1135857461024499</v>
      </c>
      <c r="K20" s="46">
        <f t="shared" si="15"/>
        <v>-10</v>
      </c>
      <c r="L20" s="121">
        <f t="shared" si="8"/>
        <v>-0.16666666666666663</v>
      </c>
    </row>
    <row r="21" spans="1:12" ht="83.45" customHeight="1">
      <c r="A21" s="22" t="s">
        <v>28</v>
      </c>
      <c r="B21" s="141">
        <v>221.7</v>
      </c>
      <c r="C21" s="38">
        <v>349.9</v>
      </c>
      <c r="D21" s="38">
        <v>349.9</v>
      </c>
      <c r="E21" s="38">
        <v>349.9</v>
      </c>
      <c r="F21" s="141">
        <v>298.7</v>
      </c>
      <c r="G21" s="31">
        <f t="shared" si="13"/>
        <v>3.5640138408304495E-3</v>
      </c>
      <c r="H21" s="128">
        <f t="shared" ref="H21:H23" si="16">F21-E21</f>
        <v>-51.199999999999989</v>
      </c>
      <c r="I21" s="127">
        <f t="shared" si="12"/>
        <v>0.85367247785081457</v>
      </c>
      <c r="J21" s="125">
        <f t="shared" si="4"/>
        <v>0.85367247785081457</v>
      </c>
      <c r="K21" s="46">
        <f t="shared" si="15"/>
        <v>77</v>
      </c>
      <c r="L21" s="72">
        <f t="shared" si="8"/>
        <v>0.34731619305367611</v>
      </c>
    </row>
    <row r="22" spans="1:12" ht="40.5" customHeight="1" thickBot="1">
      <c r="A22" s="136" t="s">
        <v>29</v>
      </c>
      <c r="B22" s="45">
        <v>610</v>
      </c>
      <c r="C22" s="45">
        <v>827.4</v>
      </c>
      <c r="D22" s="45">
        <v>827.4</v>
      </c>
      <c r="E22" s="45">
        <v>827.4</v>
      </c>
      <c r="F22" s="45">
        <v>871.5</v>
      </c>
      <c r="G22" s="86">
        <f t="shared" si="13"/>
        <v>1.0398520462951914E-2</v>
      </c>
      <c r="H22" s="71">
        <f t="shared" si="16"/>
        <v>44.100000000000023</v>
      </c>
      <c r="I22" s="129">
        <f t="shared" ref="I22:I24" si="17">F22/D22</f>
        <v>1.0532994923857868</v>
      </c>
      <c r="J22" s="114">
        <f t="shared" si="4"/>
        <v>1.0532994923857868</v>
      </c>
      <c r="K22" s="46">
        <f t="shared" si="15"/>
        <v>261.5</v>
      </c>
      <c r="L22" s="72">
        <f t="shared" si="8"/>
        <v>0.42868852459016393</v>
      </c>
    </row>
    <row r="23" spans="1:12" s="5" customFormat="1" ht="26.45" customHeight="1" thickBot="1">
      <c r="A23" s="138" t="s">
        <v>42</v>
      </c>
      <c r="B23" s="38">
        <v>0</v>
      </c>
      <c r="C23" s="38">
        <v>0</v>
      </c>
      <c r="D23" s="38">
        <v>0</v>
      </c>
      <c r="E23" s="38">
        <v>0</v>
      </c>
      <c r="F23" s="38">
        <v>30.5</v>
      </c>
      <c r="G23" s="31">
        <f t="shared" si="13"/>
        <v>3.6391838682734757E-4</v>
      </c>
      <c r="H23" s="39">
        <f t="shared" si="16"/>
        <v>30.5</v>
      </c>
      <c r="I23" s="127" t="e">
        <f t="shared" si="17"/>
        <v>#DIV/0!</v>
      </c>
      <c r="J23" s="114" t="e">
        <f t="shared" si="4"/>
        <v>#DIV/0!</v>
      </c>
      <c r="K23" s="30">
        <f t="shared" si="15"/>
        <v>30.5</v>
      </c>
      <c r="L23" s="112" t="e">
        <f t="shared" ref="L23" si="18">F23/B23-100%</f>
        <v>#DIV/0!</v>
      </c>
    </row>
    <row r="24" spans="1:12" s="5" customFormat="1" ht="12" hidden="1" customHeight="1" thickBot="1">
      <c r="A24" s="108" t="s">
        <v>16</v>
      </c>
      <c r="B24" s="135"/>
      <c r="C24" s="135"/>
      <c r="D24" s="135"/>
      <c r="E24" s="135"/>
      <c r="F24" s="135"/>
      <c r="G24" s="109">
        <f t="shared" si="13"/>
        <v>0</v>
      </c>
      <c r="H24" s="110">
        <f>F24-E24</f>
        <v>0</v>
      </c>
      <c r="I24" s="129" t="e">
        <f t="shared" si="17"/>
        <v>#DIV/0!</v>
      </c>
      <c r="J24" s="114" t="e">
        <f t="shared" si="4"/>
        <v>#DIV/0!</v>
      </c>
      <c r="K24" s="105">
        <f t="shared" si="15"/>
        <v>0</v>
      </c>
      <c r="L24" s="106" t="e">
        <f t="shared" ref="L24:L25" si="19">F24/B24-100%</f>
        <v>#DIV/0!</v>
      </c>
    </row>
    <row r="25" spans="1:12" s="5" customFormat="1" ht="24" customHeight="1" thickBot="1">
      <c r="A25" s="144" t="s">
        <v>38</v>
      </c>
      <c r="B25" s="38">
        <v>0</v>
      </c>
      <c r="C25" s="38">
        <v>0</v>
      </c>
      <c r="D25" s="38">
        <v>96.2</v>
      </c>
      <c r="E25" s="38">
        <v>96.2</v>
      </c>
      <c r="F25" s="38">
        <v>65.099999999999994</v>
      </c>
      <c r="G25" s="31">
        <f t="shared" ref="G25" si="20">F25/$F$36</f>
        <v>7.7675695024460086E-4</v>
      </c>
      <c r="H25" s="39">
        <f t="shared" ref="H25" si="21">F25-E25</f>
        <v>-31.100000000000009</v>
      </c>
      <c r="I25" s="127">
        <f t="shared" ref="I25" si="22">F25/D25</f>
        <v>0.67671517671517667</v>
      </c>
      <c r="J25" s="114">
        <f t="shared" ref="J25" si="23">F25/E25</f>
        <v>0.67671517671517667</v>
      </c>
      <c r="K25" s="30">
        <f t="shared" ref="K25" si="24">F25-B25</f>
        <v>65.099999999999994</v>
      </c>
      <c r="L25" s="112" t="e">
        <f t="shared" si="19"/>
        <v>#DIV/0!</v>
      </c>
    </row>
    <row r="26" spans="1:12" s="15" customFormat="1" ht="12" customHeight="1" thickBot="1">
      <c r="A26" s="28" t="s">
        <v>9</v>
      </c>
      <c r="B26" s="81">
        <f>B6+B16</f>
        <v>5773.7999999999993</v>
      </c>
      <c r="C26" s="80">
        <f>C6+C16</f>
        <v>6065.3000000000011</v>
      </c>
      <c r="D26" s="80">
        <f>D6+D16</f>
        <v>6161.5000000000009</v>
      </c>
      <c r="E26" s="80">
        <f>E6+E16</f>
        <v>6161.5000000000009</v>
      </c>
      <c r="F26" s="81">
        <f>F6+F16</f>
        <v>5390.5999999999995</v>
      </c>
      <c r="G26" s="82">
        <f>G16+G6</f>
        <v>6.4319293640377029E-2</v>
      </c>
      <c r="H26" s="81">
        <f>F26-E26</f>
        <v>-770.90000000000146</v>
      </c>
      <c r="I26" s="83">
        <f>F26/D26</f>
        <v>0.87488436257404834</v>
      </c>
      <c r="J26" s="83">
        <f>F26/E26</f>
        <v>0.87488436257404834</v>
      </c>
      <c r="K26" s="84">
        <f t="shared" si="5"/>
        <v>-383.19999999999982</v>
      </c>
      <c r="L26" s="85">
        <f>F26/B26-100%</f>
        <v>-6.6368769268073002E-2</v>
      </c>
    </row>
    <row r="27" spans="1:12" s="5" customFormat="1" ht="4.5" hidden="1" customHeight="1" thickBot="1">
      <c r="A27" s="29"/>
      <c r="B27" s="59"/>
      <c r="C27" s="58"/>
      <c r="D27" s="58"/>
      <c r="E27" s="58"/>
      <c r="F27" s="59"/>
      <c r="G27" s="96"/>
      <c r="H27" s="59"/>
      <c r="I27" s="60"/>
      <c r="J27" s="60"/>
      <c r="K27" s="61"/>
      <c r="L27" s="62"/>
    </row>
    <row r="28" spans="1:12" ht="14.25" customHeight="1" thickBot="1">
      <c r="A28" s="75" t="s">
        <v>3</v>
      </c>
      <c r="B28" s="88">
        <f>SUM(B29:B35)</f>
        <v>94688.9</v>
      </c>
      <c r="C28" s="51">
        <f t="shared" ref="C28:G28" si="25">SUM(C29:C35)</f>
        <v>55700.1</v>
      </c>
      <c r="D28" s="51">
        <f t="shared" si="25"/>
        <v>80477.600000000006</v>
      </c>
      <c r="E28" s="51">
        <f t="shared" ref="E28" si="26">SUM(E29:E35)</f>
        <v>80477.600000000006</v>
      </c>
      <c r="F28" s="88">
        <f>SUM(F29:F35)</f>
        <v>78419.399999999994</v>
      </c>
      <c r="G28" s="97">
        <f t="shared" si="25"/>
        <v>0.93568070635962308</v>
      </c>
      <c r="H28" s="88">
        <f t="shared" ref="H28:H35" si="27">F28-E28</f>
        <v>-2058.2000000000116</v>
      </c>
      <c r="I28" s="89">
        <f t="shared" ref="I28:I33" si="28">F28/D28</f>
        <v>0.97442518166545711</v>
      </c>
      <c r="J28" s="89">
        <f t="shared" ref="J28:J35" si="29">F28/E28</f>
        <v>0.97442518166545711</v>
      </c>
      <c r="K28" s="90">
        <f t="shared" ref="K28:K35" si="30">F28-B28</f>
        <v>-16269.5</v>
      </c>
      <c r="L28" s="91">
        <f t="shared" ref="L28:L35" si="31">F28/B28-100%</f>
        <v>-0.17182056186099959</v>
      </c>
    </row>
    <row r="29" spans="1:12" s="6" customFormat="1" ht="14.25" customHeight="1" thickBot="1">
      <c r="A29" s="76" t="s">
        <v>10</v>
      </c>
      <c r="B29" s="122">
        <v>6229</v>
      </c>
      <c r="C29" s="92">
        <v>6712.8</v>
      </c>
      <c r="D29" s="40">
        <v>6712.8</v>
      </c>
      <c r="E29" s="40">
        <v>6712.8</v>
      </c>
      <c r="F29" s="122">
        <v>6712.8</v>
      </c>
      <c r="G29" s="35">
        <f t="shared" ref="G29:G35" si="32">F29/$F$36</f>
        <v>8.0095454003102251E-2</v>
      </c>
      <c r="H29" s="40">
        <f t="shared" si="27"/>
        <v>0</v>
      </c>
      <c r="I29" s="134">
        <f t="shared" si="28"/>
        <v>1</v>
      </c>
      <c r="J29" s="134">
        <f t="shared" si="29"/>
        <v>1</v>
      </c>
      <c r="K29" s="34">
        <f t="shared" si="30"/>
        <v>483.80000000000018</v>
      </c>
      <c r="L29" s="118">
        <f t="shared" si="31"/>
        <v>7.7668967731578054E-2</v>
      </c>
    </row>
    <row r="30" spans="1:12" s="6" customFormat="1" ht="14.25" customHeight="1">
      <c r="A30" s="77" t="s">
        <v>11</v>
      </c>
      <c r="B30" s="38">
        <v>23466.3</v>
      </c>
      <c r="C30" s="93">
        <v>49.5</v>
      </c>
      <c r="D30" s="38">
        <v>4036.2</v>
      </c>
      <c r="E30" s="38">
        <v>4036.2</v>
      </c>
      <c r="F30" s="38">
        <v>2701.2</v>
      </c>
      <c r="G30" s="31">
        <f t="shared" si="32"/>
        <v>3.2230044147476433E-2</v>
      </c>
      <c r="H30" s="132">
        <f t="shared" si="27"/>
        <v>-1335</v>
      </c>
      <c r="I30" s="140">
        <f t="shared" si="28"/>
        <v>0.66924334770328531</v>
      </c>
      <c r="J30" s="140">
        <f t="shared" si="29"/>
        <v>0.66924334770328531</v>
      </c>
      <c r="K30" s="133">
        <f t="shared" ref="K30" si="33">F30-B30</f>
        <v>-20765.099999999999</v>
      </c>
      <c r="L30" s="118">
        <f t="shared" si="31"/>
        <v>-0.88489024686465267</v>
      </c>
    </row>
    <row r="31" spans="1:12" s="6" customFormat="1" ht="13.5" customHeight="1">
      <c r="A31" s="77" t="s">
        <v>12</v>
      </c>
      <c r="B31" s="38">
        <v>434</v>
      </c>
      <c r="C31" s="93">
        <v>507.6</v>
      </c>
      <c r="D31" s="38">
        <v>509.8</v>
      </c>
      <c r="E31" s="38">
        <v>509.8</v>
      </c>
      <c r="F31" s="38">
        <v>484.4</v>
      </c>
      <c r="G31" s="31">
        <f t="shared" si="32"/>
        <v>5.7797398878415458E-3</v>
      </c>
      <c r="H31" s="38">
        <f t="shared" si="27"/>
        <v>-25.400000000000034</v>
      </c>
      <c r="I31" s="47">
        <f t="shared" si="28"/>
        <v>0.95017653981953698</v>
      </c>
      <c r="J31" s="47">
        <f t="shared" si="29"/>
        <v>0.95017653981953698</v>
      </c>
      <c r="K31" s="131">
        <f t="shared" si="30"/>
        <v>50.399999999999977</v>
      </c>
      <c r="L31" s="33">
        <f t="shared" si="31"/>
        <v>0.11612903225806437</v>
      </c>
    </row>
    <row r="32" spans="1:12" s="6" customFormat="1" ht="12.75" customHeight="1">
      <c r="A32" s="77" t="s">
        <v>13</v>
      </c>
      <c r="B32" s="38">
        <v>64087.9</v>
      </c>
      <c r="C32" s="93">
        <v>48430.2</v>
      </c>
      <c r="D32" s="38">
        <v>69120.3</v>
      </c>
      <c r="E32" s="38">
        <v>69120.3</v>
      </c>
      <c r="F32" s="38">
        <v>68422.600000000006</v>
      </c>
      <c r="G32" s="86">
        <f t="shared" si="32"/>
        <v>0.81640138408304508</v>
      </c>
      <c r="H32" s="38">
        <f t="shared" si="27"/>
        <v>-697.69999999999709</v>
      </c>
      <c r="I32" s="33">
        <f t="shared" si="28"/>
        <v>0.98990600445889276</v>
      </c>
      <c r="J32" s="33">
        <f t="shared" si="29"/>
        <v>0.98990600445889276</v>
      </c>
      <c r="K32" s="131">
        <f t="shared" si="30"/>
        <v>4334.7000000000044</v>
      </c>
      <c r="L32" s="33">
        <f t="shared" si="31"/>
        <v>6.7636792592673523E-2</v>
      </c>
    </row>
    <row r="33" spans="1:12" s="37" customFormat="1" ht="13.5" customHeight="1">
      <c r="A33" s="78" t="s">
        <v>17</v>
      </c>
      <c r="B33" s="130">
        <v>470.5</v>
      </c>
      <c r="C33" s="94">
        <v>0</v>
      </c>
      <c r="D33" s="73">
        <v>80</v>
      </c>
      <c r="E33" s="73">
        <v>80</v>
      </c>
      <c r="F33" s="130">
        <v>80</v>
      </c>
      <c r="G33" s="31">
        <f t="shared" si="32"/>
        <v>9.5454003102255099E-4</v>
      </c>
      <c r="H33" s="93">
        <f t="shared" si="27"/>
        <v>0</v>
      </c>
      <c r="I33" s="33">
        <f t="shared" si="28"/>
        <v>1</v>
      </c>
      <c r="J33" s="33">
        <f t="shared" si="29"/>
        <v>1</v>
      </c>
      <c r="K33" s="131">
        <f t="shared" si="30"/>
        <v>-390.5</v>
      </c>
      <c r="L33" s="33">
        <f t="shared" si="31"/>
        <v>-0.82996811902231671</v>
      </c>
    </row>
    <row r="34" spans="1:12" s="37" customFormat="1" ht="40.9" customHeight="1">
      <c r="A34" s="79" t="s">
        <v>26</v>
      </c>
      <c r="B34" s="73">
        <v>1.2</v>
      </c>
      <c r="C34" s="94">
        <v>0</v>
      </c>
      <c r="D34" s="73">
        <v>18.5</v>
      </c>
      <c r="E34" s="73">
        <v>18.5</v>
      </c>
      <c r="F34" s="73">
        <v>18.399999999999999</v>
      </c>
      <c r="G34" s="98">
        <f t="shared" si="32"/>
        <v>2.1954420713518673E-4</v>
      </c>
      <c r="H34" s="73">
        <f t="shared" si="27"/>
        <v>-0.10000000000000142</v>
      </c>
      <c r="I34" s="33" t="s">
        <v>19</v>
      </c>
      <c r="J34" s="33">
        <f t="shared" si="29"/>
        <v>0.99459459459459454</v>
      </c>
      <c r="K34" s="30">
        <f t="shared" si="30"/>
        <v>17.2</v>
      </c>
      <c r="L34" s="106">
        <f t="shared" si="31"/>
        <v>14.333333333333332</v>
      </c>
    </row>
    <row r="35" spans="1:12" s="6" customFormat="1" ht="74.25" customHeight="1" thickBot="1">
      <c r="A35" s="143" t="s">
        <v>35</v>
      </c>
      <c r="B35" s="46">
        <v>0</v>
      </c>
      <c r="C35" s="95">
        <v>0</v>
      </c>
      <c r="D35" s="46">
        <v>0</v>
      </c>
      <c r="E35" s="46">
        <v>0</v>
      </c>
      <c r="F35" s="46">
        <v>0</v>
      </c>
      <c r="G35" s="86">
        <f t="shared" si="32"/>
        <v>0</v>
      </c>
      <c r="H35" s="87">
        <f t="shared" si="27"/>
        <v>0</v>
      </c>
      <c r="I35" s="33" t="s">
        <v>19</v>
      </c>
      <c r="J35" s="33" t="e">
        <f t="shared" si="29"/>
        <v>#DIV/0!</v>
      </c>
      <c r="K35" s="30">
        <f t="shared" si="30"/>
        <v>0</v>
      </c>
      <c r="L35" s="121" t="e">
        <f t="shared" si="31"/>
        <v>#DIV/0!</v>
      </c>
    </row>
    <row r="36" spans="1:12" ht="12.75" customHeight="1" thickBot="1">
      <c r="A36" s="24" t="s">
        <v>4</v>
      </c>
      <c r="B36" s="32">
        <f>B26+B28</f>
        <v>100462.7</v>
      </c>
      <c r="C36" s="52">
        <f>C26+C28</f>
        <v>61765.4</v>
      </c>
      <c r="D36" s="52">
        <f>D26+D28</f>
        <v>86639.1</v>
      </c>
      <c r="E36" s="52">
        <f>E26+E28</f>
        <v>86639.1</v>
      </c>
      <c r="F36" s="32">
        <f>F26+F28</f>
        <v>83810</v>
      </c>
      <c r="G36" s="41">
        <f>G28+G26</f>
        <v>1</v>
      </c>
      <c r="H36" s="52">
        <f>F36-E36</f>
        <v>-2829.1000000000058</v>
      </c>
      <c r="I36" s="42">
        <f>F36/D36</f>
        <v>0.96734615202604823</v>
      </c>
      <c r="J36" s="42">
        <f>F36/E36</f>
        <v>0.96734615202604823</v>
      </c>
      <c r="K36" s="32">
        <f>F36-B36</f>
        <v>-16652.699999999997</v>
      </c>
      <c r="L36" s="107">
        <f>F36/B36-100%</f>
        <v>-0.16576002834882997</v>
      </c>
    </row>
    <row r="37" spans="1:12">
      <c r="A37" s="16"/>
      <c r="B37" s="17"/>
      <c r="C37" s="17"/>
      <c r="D37" s="18"/>
      <c r="E37" s="18"/>
      <c r="F37" s="18"/>
      <c r="G37" s="19"/>
      <c r="H37" s="19"/>
      <c r="I37" s="19"/>
      <c r="J37" s="18"/>
      <c r="K37" s="18"/>
      <c r="L37" s="21"/>
    </row>
  </sheetData>
  <mergeCells count="14">
    <mergeCell ref="A4:A5"/>
    <mergeCell ref="A2:L2"/>
    <mergeCell ref="F3:J3"/>
    <mergeCell ref="F4:F5"/>
    <mergeCell ref="E4:E5"/>
    <mergeCell ref="G4:G5"/>
    <mergeCell ref="I4:J4"/>
    <mergeCell ref="H4:H5"/>
    <mergeCell ref="N12:P12"/>
    <mergeCell ref="J1:L1"/>
    <mergeCell ref="K4:L4"/>
    <mergeCell ref="C4:C5"/>
    <mergeCell ref="B4:B5"/>
    <mergeCell ref="D4:D5"/>
  </mergeCells>
  <phoneticPr fontId="0" type="noConversion"/>
  <pageMargins left="0.59055118110236227" right="0.39370078740157483" top="0.78740157480314965" bottom="0" header="0" footer="0.11811023622047245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доходы</vt:lpstr>
      <vt:lpstr>'Приложение 1 доходы'!Область_печати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2025-10-03T09:04:00Z</cp:lastPrinted>
  <dcterms:created xsi:type="dcterms:W3CDTF">2007-02-19T15:18:48Z</dcterms:created>
  <dcterms:modified xsi:type="dcterms:W3CDTF">2026-02-09T13:01:05Z</dcterms:modified>
</cp:coreProperties>
</file>